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C - Optické propojení VS1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'C - Optické propojení VS1...'!$C$90:$K$315</definedName>
    <definedName name="_xlnm.Print_Area" localSheetId="1">'C - Optické propojení VS1...'!$C$4:$J$39,'C - Optické propojení VS1...'!$C$45:$J$72,'C - Optické propojení VS1...'!$C$78:$K$315</definedName>
    <definedName name="_xlnm.Print_Titles" localSheetId="1">'C - Optické propojení VS1...'!$90:$90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315"/>
  <c r="BH315"/>
  <c r="BG315"/>
  <c r="BF315"/>
  <c r="T315"/>
  <c r="R315"/>
  <c r="P315"/>
  <c r="BK315"/>
  <c r="J315"/>
  <c r="BE315"/>
  <c r="BI314"/>
  <c r="BH314"/>
  <c r="BG314"/>
  <c r="BF314"/>
  <c r="T314"/>
  <c r="R314"/>
  <c r="P314"/>
  <c r="BK314"/>
  <c r="J314"/>
  <c r="BE314"/>
  <c r="BI313"/>
  <c r="BH313"/>
  <c r="BG313"/>
  <c r="BF313"/>
  <c r="T313"/>
  <c r="R313"/>
  <c r="P313"/>
  <c r="BK313"/>
  <c r="J313"/>
  <c r="BE313"/>
  <c r="BI312"/>
  <c r="BH312"/>
  <c r="BG312"/>
  <c r="BF312"/>
  <c r="T312"/>
  <c r="R312"/>
  <c r="P312"/>
  <c r="BK312"/>
  <c r="J312"/>
  <c r="BE312"/>
  <c r="BI311"/>
  <c r="BH311"/>
  <c r="BG311"/>
  <c r="BF311"/>
  <c r="T311"/>
  <c r="R311"/>
  <c r="P311"/>
  <c r="BK311"/>
  <c r="J311"/>
  <c r="BE311"/>
  <c r="BI310"/>
  <c r="BH310"/>
  <c r="BG310"/>
  <c r="BF310"/>
  <c r="T310"/>
  <c r="R310"/>
  <c r="P310"/>
  <c r="BK310"/>
  <c r="J310"/>
  <c r="BE310"/>
  <c r="BI309"/>
  <c r="BH309"/>
  <c r="BG309"/>
  <c r="BF309"/>
  <c r="T309"/>
  <c r="R309"/>
  <c r="P309"/>
  <c r="BK309"/>
  <c r="J309"/>
  <c r="BE309"/>
  <c r="BI308"/>
  <c r="BH308"/>
  <c r="BG308"/>
  <c r="BF308"/>
  <c r="T308"/>
  <c r="R308"/>
  <c r="P308"/>
  <c r="BK308"/>
  <c r="J308"/>
  <c r="BE308"/>
  <c r="BI307"/>
  <c r="BH307"/>
  <c r="BG307"/>
  <c r="BF307"/>
  <c r="T307"/>
  <c r="R307"/>
  <c r="P307"/>
  <c r="BK307"/>
  <c r="J307"/>
  <c r="BE307"/>
  <c r="BI306"/>
  <c r="BH306"/>
  <c r="BG306"/>
  <c r="BF306"/>
  <c r="T306"/>
  <c r="T305"/>
  <c r="R306"/>
  <c r="R305"/>
  <c r="P306"/>
  <c r="P305"/>
  <c r="BK306"/>
  <c r="BK305"/>
  <c r="J305"/>
  <c r="J306"/>
  <c r="BE306"/>
  <c r="J71"/>
  <c r="BI301"/>
  <c r="BH301"/>
  <c r="BG301"/>
  <c r="BF301"/>
  <c r="T301"/>
  <c r="R301"/>
  <c r="P301"/>
  <c r="BK301"/>
  <c r="J301"/>
  <c r="BE301"/>
  <c r="BI299"/>
  <c r="BH299"/>
  <c r="BG299"/>
  <c r="BF299"/>
  <c r="T299"/>
  <c r="R299"/>
  <c r="P299"/>
  <c r="BK299"/>
  <c r="J299"/>
  <c r="BE299"/>
  <c r="BI293"/>
  <c r="BH293"/>
  <c r="BG293"/>
  <c r="BF293"/>
  <c r="T293"/>
  <c r="R293"/>
  <c r="P293"/>
  <c r="BK293"/>
  <c r="J293"/>
  <c r="BE293"/>
  <c r="BI290"/>
  <c r="BH290"/>
  <c r="BG290"/>
  <c r="BF290"/>
  <c r="T290"/>
  <c r="R290"/>
  <c r="P290"/>
  <c r="BK290"/>
  <c r="J290"/>
  <c r="BE290"/>
  <c r="BI288"/>
  <c r="BH288"/>
  <c r="BG288"/>
  <c r="BF288"/>
  <c r="T288"/>
  <c r="R288"/>
  <c r="P288"/>
  <c r="BK288"/>
  <c r="J288"/>
  <c r="BE288"/>
  <c r="BI287"/>
  <c r="BH287"/>
  <c r="BG287"/>
  <c r="BF287"/>
  <c r="T287"/>
  <c r="R287"/>
  <c r="P287"/>
  <c r="BK287"/>
  <c r="J287"/>
  <c r="BE287"/>
  <c r="BI286"/>
  <c r="BH286"/>
  <c r="BG286"/>
  <c r="BF286"/>
  <c r="T286"/>
  <c r="R286"/>
  <c r="P286"/>
  <c r="BK286"/>
  <c r="J286"/>
  <c r="BE286"/>
  <c r="BI276"/>
  <c r="BH276"/>
  <c r="BG276"/>
  <c r="BF276"/>
  <c r="T276"/>
  <c r="R276"/>
  <c r="P276"/>
  <c r="BK276"/>
  <c r="J276"/>
  <c r="BE276"/>
  <c r="BI272"/>
  <c r="BH272"/>
  <c r="BG272"/>
  <c r="BF272"/>
  <c r="T272"/>
  <c r="R272"/>
  <c r="P272"/>
  <c r="BK272"/>
  <c r="J272"/>
  <c r="BE272"/>
  <c r="BI258"/>
  <c r="BH258"/>
  <c r="BG258"/>
  <c r="BF258"/>
  <c r="T258"/>
  <c r="T257"/>
  <c r="R258"/>
  <c r="R257"/>
  <c r="P258"/>
  <c r="P257"/>
  <c r="BK258"/>
  <c r="BK257"/>
  <c r="J257"/>
  <c r="J258"/>
  <c r="BE258"/>
  <c r="J70"/>
  <c r="BI256"/>
  <c r="BH256"/>
  <c r="BG256"/>
  <c r="BF256"/>
  <c r="T256"/>
  <c r="T255"/>
  <c r="T254"/>
  <c r="R256"/>
  <c r="R255"/>
  <c r="R254"/>
  <c r="P256"/>
  <c r="P255"/>
  <c r="P254"/>
  <c r="BK256"/>
  <c r="BK255"/>
  <c r="J255"/>
  <c r="BK254"/>
  <c r="J254"/>
  <c r="J256"/>
  <c r="BE256"/>
  <c r="J69"/>
  <c r="J68"/>
  <c r="BI253"/>
  <c r="BH253"/>
  <c r="BG253"/>
  <c r="BF253"/>
  <c r="T253"/>
  <c r="T252"/>
  <c r="R253"/>
  <c r="R252"/>
  <c r="P253"/>
  <c r="P252"/>
  <c r="BK253"/>
  <c r="BK252"/>
  <c r="J252"/>
  <c r="J253"/>
  <c r="BE253"/>
  <c r="J67"/>
  <c r="BI249"/>
  <c r="BH249"/>
  <c r="BG249"/>
  <c r="BF249"/>
  <c r="T249"/>
  <c r="R249"/>
  <c r="P249"/>
  <c r="BK249"/>
  <c r="J249"/>
  <c r="BE249"/>
  <c r="BI246"/>
  <c r="BH246"/>
  <c r="BG246"/>
  <c r="BF246"/>
  <c r="T246"/>
  <c r="R246"/>
  <c r="P246"/>
  <c r="BK246"/>
  <c r="J246"/>
  <c r="BE246"/>
  <c r="BI240"/>
  <c r="BH240"/>
  <c r="BG240"/>
  <c r="BF240"/>
  <c r="T240"/>
  <c r="R240"/>
  <c r="P240"/>
  <c r="BK240"/>
  <c r="J240"/>
  <c r="BE240"/>
  <c r="BI237"/>
  <c r="BH237"/>
  <c r="BG237"/>
  <c r="BF237"/>
  <c r="T237"/>
  <c r="R237"/>
  <c r="P237"/>
  <c r="BK237"/>
  <c r="J237"/>
  <c r="BE237"/>
  <c r="BI234"/>
  <c r="BH234"/>
  <c r="BG234"/>
  <c r="BF234"/>
  <c r="T234"/>
  <c r="R234"/>
  <c r="P234"/>
  <c r="BK234"/>
  <c r="J234"/>
  <c r="BE234"/>
  <c r="BI231"/>
  <c r="BH231"/>
  <c r="BG231"/>
  <c r="BF231"/>
  <c r="T231"/>
  <c r="R231"/>
  <c r="P231"/>
  <c r="BK231"/>
  <c r="J231"/>
  <c r="BE231"/>
  <c r="BI225"/>
  <c r="BH225"/>
  <c r="BG225"/>
  <c r="BF225"/>
  <c r="T225"/>
  <c r="R225"/>
  <c r="P225"/>
  <c r="BK225"/>
  <c r="J225"/>
  <c r="BE225"/>
  <c r="BI222"/>
  <c r="BH222"/>
  <c r="BG222"/>
  <c r="BF222"/>
  <c r="T222"/>
  <c r="T221"/>
  <c r="R222"/>
  <c r="R221"/>
  <c r="P222"/>
  <c r="P221"/>
  <c r="BK222"/>
  <c r="BK221"/>
  <c r="J221"/>
  <c r="J222"/>
  <c r="BE222"/>
  <c r="J66"/>
  <c r="BI215"/>
  <c r="BH215"/>
  <c r="BG215"/>
  <c r="BF215"/>
  <c r="T215"/>
  <c r="R215"/>
  <c r="P215"/>
  <c r="BK215"/>
  <c r="J215"/>
  <c r="BE215"/>
  <c r="BI209"/>
  <c r="BH209"/>
  <c r="BG209"/>
  <c r="BF209"/>
  <c r="T209"/>
  <c r="R209"/>
  <c r="P209"/>
  <c r="BK209"/>
  <c r="J209"/>
  <c r="BE209"/>
  <c r="BI206"/>
  <c r="BH206"/>
  <c r="BG206"/>
  <c r="BF206"/>
  <c r="T206"/>
  <c r="R206"/>
  <c r="P206"/>
  <c r="BK206"/>
  <c r="J206"/>
  <c r="BE206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4"/>
  <c r="BH194"/>
  <c r="BG194"/>
  <c r="BF194"/>
  <c r="T194"/>
  <c r="R194"/>
  <c r="P194"/>
  <c r="BK194"/>
  <c r="J194"/>
  <c r="BE194"/>
  <c r="BI191"/>
  <c r="BH191"/>
  <c r="BG191"/>
  <c r="BF191"/>
  <c r="T191"/>
  <c r="T190"/>
  <c r="R191"/>
  <c r="R190"/>
  <c r="P191"/>
  <c r="P190"/>
  <c r="BK191"/>
  <c r="BK190"/>
  <c r="J190"/>
  <c r="J191"/>
  <c r="BE191"/>
  <c r="J65"/>
  <c r="BI186"/>
  <c r="BH186"/>
  <c r="BG186"/>
  <c r="BF186"/>
  <c r="T186"/>
  <c r="R186"/>
  <c r="P186"/>
  <c r="BK186"/>
  <c r="J186"/>
  <c r="BE186"/>
  <c r="BI182"/>
  <c r="BH182"/>
  <c r="BG182"/>
  <c r="BF182"/>
  <c r="T182"/>
  <c r="T181"/>
  <c r="R182"/>
  <c r="R181"/>
  <c r="P182"/>
  <c r="P181"/>
  <c r="BK182"/>
  <c r="BK181"/>
  <c r="J181"/>
  <c r="J182"/>
  <c r="BE182"/>
  <c r="J64"/>
  <c r="BI177"/>
  <c r="BH177"/>
  <c r="BG177"/>
  <c r="BF177"/>
  <c r="T177"/>
  <c r="R177"/>
  <c r="P177"/>
  <c r="BK177"/>
  <c r="J177"/>
  <c r="BE177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4"/>
  <c r="BH164"/>
  <c r="BG164"/>
  <c r="BF164"/>
  <c r="T164"/>
  <c r="T163"/>
  <c r="R164"/>
  <c r="R163"/>
  <c r="P164"/>
  <c r="P163"/>
  <c r="BK164"/>
  <c r="BK163"/>
  <c r="J163"/>
  <c r="J164"/>
  <c r="BE164"/>
  <c r="J63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1"/>
  <c r="BH141"/>
  <c r="BG141"/>
  <c r="BF141"/>
  <c r="T141"/>
  <c r="R141"/>
  <c r="P141"/>
  <c r="BK141"/>
  <c r="J141"/>
  <c r="BE141"/>
  <c r="BI133"/>
  <c r="BH133"/>
  <c r="BG133"/>
  <c r="BF133"/>
  <c r="T133"/>
  <c r="R133"/>
  <c r="P133"/>
  <c r="BK133"/>
  <c r="J133"/>
  <c r="BE133"/>
  <c r="BI124"/>
  <c r="BH124"/>
  <c r="BG124"/>
  <c r="BF124"/>
  <c r="T124"/>
  <c r="R124"/>
  <c r="P124"/>
  <c r="BK124"/>
  <c r="J124"/>
  <c r="BE124"/>
  <c r="BI118"/>
  <c r="BH118"/>
  <c r="BG118"/>
  <c r="BF118"/>
  <c r="T118"/>
  <c r="T117"/>
  <c r="R118"/>
  <c r="R117"/>
  <c r="P118"/>
  <c r="P117"/>
  <c r="BK118"/>
  <c r="BK117"/>
  <c r="J117"/>
  <c r="J118"/>
  <c r="BE118"/>
  <c r="J62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06"/>
  <c r="BH106"/>
  <c r="BG106"/>
  <c r="BF106"/>
  <c r="T106"/>
  <c r="R106"/>
  <c r="P106"/>
  <c r="BK106"/>
  <c r="J106"/>
  <c r="BE106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4"/>
  <c r="F37"/>
  <c i="1" r="BD55"/>
  <c i="2" r="BH94"/>
  <c r="F36"/>
  <c i="1" r="BC55"/>
  <c i="2" r="BG94"/>
  <c r="F35"/>
  <c i="1" r="BB55"/>
  <c i="2" r="BF94"/>
  <c r="J34"/>
  <c i="1" r="AW55"/>
  <c i="2" r="F34"/>
  <c i="1" r="BA55"/>
  <c i="2" r="T94"/>
  <c r="T93"/>
  <c r="T92"/>
  <c r="T91"/>
  <c r="R94"/>
  <c r="R93"/>
  <c r="R92"/>
  <c r="R91"/>
  <c r="P94"/>
  <c r="P93"/>
  <c r="P92"/>
  <c r="P91"/>
  <c i="1" r="AU55"/>
  <c i="2" r="BK94"/>
  <c r="BK93"/>
  <c r="J93"/>
  <c r="BK92"/>
  <c r="J92"/>
  <c r="BK91"/>
  <c r="J91"/>
  <c r="J59"/>
  <c r="J30"/>
  <c i="1" r="AG55"/>
  <c i="2" r="J94"/>
  <c r="BE94"/>
  <c r="J33"/>
  <c i="1" r="AV55"/>
  <c i="2" r="F33"/>
  <c i="1" r="AZ55"/>
  <c i="2" r="J61"/>
  <c r="J60"/>
  <c r="J88"/>
  <c r="J87"/>
  <c r="F87"/>
  <c r="F85"/>
  <c r="E83"/>
  <c r="J55"/>
  <c r="J54"/>
  <c r="F54"/>
  <c r="F52"/>
  <c r="E50"/>
  <c r="J39"/>
  <c r="J18"/>
  <c r="E18"/>
  <c r="F88"/>
  <c r="F55"/>
  <c r="J17"/>
  <c r="J12"/>
  <c r="J85"/>
  <c r="J52"/>
  <c r="E7"/>
  <c r="E81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<sst xmlns="http://schemas.openxmlformats.org/spreadsheetml/2006/main">
  <si>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</si>
  <si>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</si>
  <si>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</si>
  <si>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</si>
  <si>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</si>
  <si>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{12c45c6a-244a-46e1-9f85-edd1ce48cbab}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</si>
  <si>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</si>
  <si>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</si>
  <si>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</si>
  <si>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</si>
  <si>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</si>
  <si>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</si>
  <si>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</si>
  <si>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</si>
  <si>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TV19-007(2)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</si>
  <si>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</si>
  <si>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</si>
  <si>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Optický propoj  (VS11-ZA1)</t>
  </si>
  <si>
    <t>KSO:</t>
  </si>
  <si>
    <t>CC-CZ:</t>
  </si>
  <si>
    <t>Místo:</t>
  </si>
  <si>
    <t xml:space="preserve"> </t>
  </si>
  <si>
    <t>Datum:</t>
  </si>
  <si>
    <t>13. 3. 2019</t>
  </si>
  <si>
    <t>Zadavatel:</t>
  </si>
  <si>
    <t>IČ:</t>
  </si>
  <si>
    <t>Město Ostrov</t>
  </si>
  <si>
    <t>DIČ:</t>
  </si>
  <si>
    <t>Uchazeč:</t>
  </si>
  <si>
    <t>Vyplň údaj</t>
  </si>
  <si>
    <t>Projektant:</t>
  </si>
  <si>
    <t>BPO spol. s r.o.,Lidická 1239,36317 OSTROV</t>
  </si>
  <si>
    <t>True</t>
  </si>
  <si>
    <t>Zpracovatel:</t>
  </si>
  <si>
    <t>Tomanová Ing.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</si>
  <si>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</si>
  <si>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</si>
  <si>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</si>
  <si>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</si>
  <si>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</si>
  <si>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</si>
  <si>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</si>
  <si>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</si>
  <si>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</si>
  <si>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</si>
  <si>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</si>
  <si>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</si>
  <si>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</si>
  <si>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</si>
  <si>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</si>
  <si>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</si>
  <si>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</si>
  <si>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</si>
  <si>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</si>
  <si>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</si>
  <si>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</si>
  <si>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</si>
  <si>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</si>
  <si>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</si>
  <si>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</si>
  <si>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</si>
  <si>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</si>
  <si>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</si>
  <si>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</si>
  <si>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</si>
  <si>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</si>
  <si>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</si>
  <si>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</si>
  <si>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</si>
  <si>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</si>
  <si>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</si>
  <si>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</si>
  <si>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</si>
  <si>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</si>
  <si>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</si>
  <si>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</si>
  <si>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C</t>
  </si>
  <si>
    <t>Optické propojení VS11 - ZA1 (č.p. 891) včetně napojení na DK a RfoG technologie</t>
  </si>
  <si>
    <t>STA</t>
  </si>
  <si>
    <t>1</t>
  </si>
  <si>
    <t>{82f69c5d-45c9-4f47-bedb-b019a22f73b8}</t>
  </si>
  <si>
    <t>2</t>
  </si>
  <si>
    <t>KRYCÍ LIST SOUPISU PRACÍ</t>
  </si>
  <si>
    <t>Objekt:</t>
  </si>
  <si>
    <t>C - Optické propojení VS11 - ZA1 (č.p. 891) včetně napojení na DK a RfoG technologie</t>
  </si>
  <si>
    <t>Tomanová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</si>
  <si>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</si>
  <si>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</si>
  <si>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</si>
  <si>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</si>
  <si>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</si>
  <si>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</si>
  <si>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</si>
  <si>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</si>
  <si>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</si>
  <si>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</si>
  <si>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</si>
  <si>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</si>
  <si>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</si>
  <si>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</si>
  <si>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21-M - Elektromontáže - PŘENOS</t>
  </si>
  <si>
    <t xml:space="preserve">    46-M - Zemní  a pomocné práce při elektromontážích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</si>
  <si>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</si>
  <si>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</si>
  <si>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</si>
  <si>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</si>
  <si>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</si>
  <si>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</si>
  <si>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</si>
  <si>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</si>
  <si>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</si>
  <si>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</si>
  <si>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</si>
  <si>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</si>
  <si>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</si>
  <si>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</si>
  <si>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</si>
  <si>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</si>
  <si>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</si>
  <si>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</si>
  <si>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</si>
  <si>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121101101</t>
  </si>
  <si>
    <t>Sejmutí ornice s přemístěním na vzdálenost do 50 m</t>
  </si>
  <si>
    <t>m3</t>
  </si>
  <si>
    <t>CS ÚRS 2019 01</t>
  </si>
  <si>
    <t>4</t>
  </si>
  <si>
    <t>-420746545</t>
  </si>
  <si>
    <t>VV</t>
  </si>
  <si>
    <t>kabelová rýha v zatravněné ploše - dl.22 m</t>
  </si>
  <si>
    <t>0,1*1,0*22,0</t>
  </si>
  <si>
    <t>181301101</t>
  </si>
  <si>
    <t>Rozprostření ornice tl vrstvy do 100 mm pl do 500 m2 v rovině nebo ve svahu do 1:5</t>
  </si>
  <si>
    <t>m2</t>
  </si>
  <si>
    <t>-1329978191</t>
  </si>
  <si>
    <t>zpětné rozprostření ornice</t>
  </si>
  <si>
    <t>2,2/0,1</t>
  </si>
  <si>
    <t>3</t>
  </si>
  <si>
    <t>181951102</t>
  </si>
  <si>
    <t>Úprava pláně v hornině tř. 1 až 4 se zhutněním</t>
  </si>
  <si>
    <t>1854881327</t>
  </si>
  <si>
    <t>zpevněné plochy chodníků (včetně okapových)</t>
  </si>
  <si>
    <t>1,0*8,0</t>
  </si>
  <si>
    <t>zpevněná plocha vozovky</t>
  </si>
  <si>
    <t>1,0*10,0</t>
  </si>
  <si>
    <t>Součet</t>
  </si>
  <si>
    <t>162701105</t>
  </si>
  <si>
    <t>Vodorovné přemístění do 10000 m výkopku/sypaniny z horniny tř. 1 až 4</t>
  </si>
  <si>
    <t>3174265</t>
  </si>
  <si>
    <t>přebytečný výkopek</t>
  </si>
  <si>
    <t>výkop - pol.460201603 mezisoučet A</t>
  </si>
  <si>
    <t>28,0</t>
  </si>
  <si>
    <t>méně zásyp - pol.460561821</t>
  </si>
  <si>
    <t>-21,6</t>
  </si>
  <si>
    <t>5</t>
  </si>
  <si>
    <t>167101101</t>
  </si>
  <si>
    <t>Nakládání výkopku z hornin tř. 1 až 4 do 100 m3</t>
  </si>
  <si>
    <t>-449629868</t>
  </si>
  <si>
    <t>6</t>
  </si>
  <si>
    <t>171201201</t>
  </si>
  <si>
    <t>Uložení sypaniny na skládky</t>
  </si>
  <si>
    <t>535922620</t>
  </si>
  <si>
    <t>7</t>
  </si>
  <si>
    <t>17120121R</t>
  </si>
  <si>
    <t>Poplatek za uložení stavebního odpadu - zeminy a kameniva na skládce</t>
  </si>
  <si>
    <t>t</t>
  </si>
  <si>
    <t>-1656257689</t>
  </si>
  <si>
    <t>6,4*1,5</t>
  </si>
  <si>
    <t>11</t>
  </si>
  <si>
    <t>Zemní práce - přípravné a přidružené práce</t>
  </si>
  <si>
    <t>8</t>
  </si>
  <si>
    <t>113107442</t>
  </si>
  <si>
    <t>Odstranění podkladu živičných tl 100 mm při překopech strojně pl do 15 m2</t>
  </si>
  <si>
    <t>689349856</t>
  </si>
  <si>
    <t>chodník asfaltový</t>
  </si>
  <si>
    <t>6,0*1,0</t>
  </si>
  <si>
    <t>Poznámka :</t>
  </si>
  <si>
    <t>odtěžení podkladních vrstev konstrukce chodníku je</t>
  </si>
  <si>
    <t>zahrnuto ve výkopech.</t>
  </si>
  <si>
    <t>9</t>
  </si>
  <si>
    <t>113107444</t>
  </si>
  <si>
    <t>Odstranění podkladu živičných tl 200 mm při překopech strojně pl do 15 m2</t>
  </si>
  <si>
    <t>26514015</t>
  </si>
  <si>
    <t>vozovka - dl.10 m</t>
  </si>
  <si>
    <t>10,0*1,0</t>
  </si>
  <si>
    <t>méně pol.113107444</t>
  </si>
  <si>
    <t>-3,0</t>
  </si>
  <si>
    <t>10</t>
  </si>
  <si>
    <t>113107144</t>
  </si>
  <si>
    <t>Odstranění podkladu živičného tl 200 mm ručně</t>
  </si>
  <si>
    <t>-303213818</t>
  </si>
  <si>
    <t>vozovka</t>
  </si>
  <si>
    <t>v místě křížení trasy rýhy se stávajícími rozvody</t>
  </si>
  <si>
    <t>předpoklad</t>
  </si>
  <si>
    <t>3,0*1,0</t>
  </si>
  <si>
    <t>113106023</t>
  </si>
  <si>
    <t>Rozebrání dlažeb při překopech komunikací pro pěší ze zámkové dlažby ručně</t>
  </si>
  <si>
    <t>-227535980</t>
  </si>
  <si>
    <t>okapový chodník okolo budovy</t>
  </si>
  <si>
    <t>1,0*1,0</t>
  </si>
  <si>
    <t>Vybouraná dlažba bude očištěna a znovu použita k obnově chodníku.</t>
  </si>
  <si>
    <t>12</t>
  </si>
  <si>
    <t>113107022</t>
  </si>
  <si>
    <t xml:space="preserve">Odstranění podkladu z kameniva  tl 200 mm při překopech ručně</t>
  </si>
  <si>
    <t>198517487</t>
  </si>
  <si>
    <t>okapový chodník u budovy</t>
  </si>
  <si>
    <t>13</t>
  </si>
  <si>
    <t>113202111</t>
  </si>
  <si>
    <t>Vytrhání obrub krajníků obrubníků stojatých</t>
  </si>
  <si>
    <t>m</t>
  </si>
  <si>
    <t>-1659214058</t>
  </si>
  <si>
    <t>obrubníky chodníkové</t>
  </si>
  <si>
    <t>1,5*3</t>
  </si>
  <si>
    <t>Mezisoučet A</t>
  </si>
  <si>
    <t>obrubníky silniční</t>
  </si>
  <si>
    <t>1,5*2</t>
  </si>
  <si>
    <t>Mezisoučet B</t>
  </si>
  <si>
    <t>obrubníky u okapových chodníků</t>
  </si>
  <si>
    <t>Mezisoučet C</t>
  </si>
  <si>
    <t xml:space="preserve"> - při obnově budou použity nové obrubníky</t>
  </si>
  <si>
    <t>Komunikace pozemní</t>
  </si>
  <si>
    <t>14</t>
  </si>
  <si>
    <t>566901122</t>
  </si>
  <si>
    <t>Vyspravení podkladu po překopech ing sítí plochy do 15 m2 štěrkopískem tl. 150 mm</t>
  </si>
  <si>
    <t>1433070537</t>
  </si>
  <si>
    <t>okapové chodníčky - podkladní vrstva</t>
  </si>
  <si>
    <t>dle pol.637121113 - chodníček z kameniva</t>
  </si>
  <si>
    <t>1,0</t>
  </si>
  <si>
    <t>obnovený chodníček z dlažby</t>
  </si>
  <si>
    <t>596211110</t>
  </si>
  <si>
    <t>Kladení zámkové dlažby komunikací pro pěší tl 60 mm skupiny A pl do 50 m2</t>
  </si>
  <si>
    <t>-1299240425</t>
  </si>
  <si>
    <t xml:space="preserve">obnova okapového chodníku  - použita očištěná vybouraná dlažba</t>
  </si>
  <si>
    <t>16</t>
  </si>
  <si>
    <t>56690000R</t>
  </si>
  <si>
    <t>Vyspravení asfaltového chodníku po překopech ing sítí plochy do 15 m2 dle původního složení konstrukce</t>
  </si>
  <si>
    <t>1421811067</t>
  </si>
  <si>
    <t>chodník asfaltový - dle pol.113107442</t>
  </si>
  <si>
    <t>6,0</t>
  </si>
  <si>
    <t>17</t>
  </si>
  <si>
    <t>56699000R</t>
  </si>
  <si>
    <t>Vyspravení asfaltové pojízdné komunikace po překopech ing sítí plochy přes 15 m2 dle původního složení konstrukce</t>
  </si>
  <si>
    <t>2029335820</t>
  </si>
  <si>
    <t>asfaltová komunikace</t>
  </si>
  <si>
    <t>dle pol.113107444+113107144</t>
  </si>
  <si>
    <t>7,0+3,0</t>
  </si>
  <si>
    <t>Úpravy povrchů, podlahy a osazování výplní</t>
  </si>
  <si>
    <t>18</t>
  </si>
  <si>
    <t>637121113</t>
  </si>
  <si>
    <t>Okapový chodník z kačírku tl 200 mm s udusáním</t>
  </si>
  <si>
    <t>739442059</t>
  </si>
  <si>
    <t>obnova okapového chodníku u budovy</t>
  </si>
  <si>
    <t>dle pol.11310702R (odd.11)</t>
  </si>
  <si>
    <t>19</t>
  </si>
  <si>
    <t>637311131</t>
  </si>
  <si>
    <t>Okapový chodník z betonových záhonových obrubníků lože beton</t>
  </si>
  <si>
    <t>-1801179782</t>
  </si>
  <si>
    <t>obnova obrubníků u okap.chodnílů</t>
  </si>
  <si>
    <t>dle pol.113202111 mezisoučet C</t>
  </si>
  <si>
    <t>Ostatní konstrukce a práce, bourání</t>
  </si>
  <si>
    <t>20</t>
  </si>
  <si>
    <t>916131213</t>
  </si>
  <si>
    <t>Osazení silničního obrubníku betonového stojatého s boční opěrou do lože z betonu prostého</t>
  </si>
  <si>
    <t>-495806758</t>
  </si>
  <si>
    <t>dle pol.113202111 mezisoučet B (odd.11)</t>
  </si>
  <si>
    <t>3,0</t>
  </si>
  <si>
    <t>M</t>
  </si>
  <si>
    <t>59217034R</t>
  </si>
  <si>
    <t>obrubník betonový silniční (rozměry dle původního)</t>
  </si>
  <si>
    <t>-244109414</t>
  </si>
  <si>
    <t>dodávka, doprava k pol.916131213</t>
  </si>
  <si>
    <t>22</t>
  </si>
  <si>
    <t>916231213</t>
  </si>
  <si>
    <t>Osazení chodníkového obrubníku betonového stojatého s boční opěrou do lože z betonu prostého</t>
  </si>
  <si>
    <t>-470357236</t>
  </si>
  <si>
    <t>dle pol.113202111 mezisoučet A (odd.11)</t>
  </si>
  <si>
    <t>4,5</t>
  </si>
  <si>
    <t>23</t>
  </si>
  <si>
    <t>59217021R</t>
  </si>
  <si>
    <t>obrubník betonový chodníkový (rozměry dle původního)</t>
  </si>
  <si>
    <t>-1774871200</t>
  </si>
  <si>
    <t>dodávka, doprava k pol.916231213</t>
  </si>
  <si>
    <t>24</t>
  </si>
  <si>
    <t>919735112</t>
  </si>
  <si>
    <t>Řezání stávajícího živičného krytu hl do 100 mm</t>
  </si>
  <si>
    <t>-1111784055</t>
  </si>
  <si>
    <t>rýhy v živičném chodníku</t>
  </si>
  <si>
    <t>6,0*2</t>
  </si>
  <si>
    <t>25</t>
  </si>
  <si>
    <t>919735114</t>
  </si>
  <si>
    <t>Řezání stávajícího živičného krytu hl do 200 mm</t>
  </si>
  <si>
    <t>1804650685</t>
  </si>
  <si>
    <t>rýhy v živičné vozovce</t>
  </si>
  <si>
    <t>10,0*2</t>
  </si>
  <si>
    <t>26</t>
  </si>
  <si>
    <t>96990010R</t>
  </si>
  <si>
    <t xml:space="preserve">Vyvrtání otvoru obvodovým pláštěm budovy pro prostup (d=50-60 mm) optických propojů včetně likvidace suti </t>
  </si>
  <si>
    <t>kus</t>
  </si>
  <si>
    <t>272624419</t>
  </si>
  <si>
    <t>objekt č.p.852</t>
  </si>
  <si>
    <t>objekt č.p.891</t>
  </si>
  <si>
    <t>27</t>
  </si>
  <si>
    <t>95500010R</t>
  </si>
  <si>
    <t xml:space="preserve">Utěsnění prostupu kabelového propoje obvodovým pláštěm budovy včetně prostupující chráničky + oprava fasády  (zateplení,omítka apod.)</t>
  </si>
  <si>
    <t>-854610496</t>
  </si>
  <si>
    <t>997</t>
  </si>
  <si>
    <t>Přesun sutě</t>
  </si>
  <si>
    <t>28</t>
  </si>
  <si>
    <t>979051121</t>
  </si>
  <si>
    <t>Očištění zámkových dlaždic se spárováním z kameniva těženého při překopech inženýrských sítí</t>
  </si>
  <si>
    <t>1351537406</t>
  </si>
  <si>
    <t>dle pol.113106023 (odd.11)</t>
  </si>
  <si>
    <t>29</t>
  </si>
  <si>
    <t>997221551</t>
  </si>
  <si>
    <t>Vodorovná doprava suti ze sypkých materiálů do 1 km</t>
  </si>
  <si>
    <t>439361704</t>
  </si>
  <si>
    <t>suť odd.11</t>
  </si>
  <si>
    <t>8,263</t>
  </si>
  <si>
    <t>méně suť pol.113202111</t>
  </si>
  <si>
    <t>-2,153</t>
  </si>
  <si>
    <t>30</t>
  </si>
  <si>
    <t>997221559</t>
  </si>
  <si>
    <t>Příplatek ZKD 1 km u vodorovné dopravy suti ze sypkých materiálů</t>
  </si>
  <si>
    <t>707149640</t>
  </si>
  <si>
    <t>celkem 10 km</t>
  </si>
  <si>
    <t>6,11*(10-1)</t>
  </si>
  <si>
    <t>31</t>
  </si>
  <si>
    <t>997221561</t>
  </si>
  <si>
    <t>Vodorovná doprava suti z kusových materiálů do 1 km</t>
  </si>
  <si>
    <t>511618861</t>
  </si>
  <si>
    <t>suť pol.113202111 - bourané obrubníky</t>
  </si>
  <si>
    <t>2,153</t>
  </si>
  <si>
    <t>32</t>
  </si>
  <si>
    <t>997221569</t>
  </si>
  <si>
    <t>Příplatek ZKD 1 km u vodorovné dopravy suti z kusových materiálů</t>
  </si>
  <si>
    <t>1915800933</t>
  </si>
  <si>
    <t>2,153*(10-1)</t>
  </si>
  <si>
    <t>33</t>
  </si>
  <si>
    <t>997221845</t>
  </si>
  <si>
    <t>Poplatek za uložení na skládce (skládkovné) odpadu asfaltového bez dehtu kód odpadu 170 302</t>
  </si>
  <si>
    <t>1478440109</t>
  </si>
  <si>
    <t>pol.997221551</t>
  </si>
  <si>
    <t>6,110</t>
  </si>
  <si>
    <t>méně suť pol.113107002 (odd.11)</t>
  </si>
  <si>
    <t>-0,29</t>
  </si>
  <si>
    <t>34</t>
  </si>
  <si>
    <t>99722181R</t>
  </si>
  <si>
    <t>Poplatek za uložení na skládce (skládkovné) stavebního odpadu betonového kód odpadu 170 101</t>
  </si>
  <si>
    <t>-1762290349</t>
  </si>
  <si>
    <t>pol.997221561</t>
  </si>
  <si>
    <t>35</t>
  </si>
  <si>
    <t>-2009160860</t>
  </si>
  <si>
    <t>suť pol.113107002 (odd.11)</t>
  </si>
  <si>
    <t>0,29</t>
  </si>
  <si>
    <t>998</t>
  </si>
  <si>
    <t>Přesun hmot</t>
  </si>
  <si>
    <t>36</t>
  </si>
  <si>
    <t>998223011</t>
  </si>
  <si>
    <t>Přesun hmot pro pozemní komunikace s krytem dlážděným</t>
  </si>
  <si>
    <t>1323621701</t>
  </si>
  <si>
    <t>Práce a dodávky M</t>
  </si>
  <si>
    <t>21-M</t>
  </si>
  <si>
    <t>Elektromontáže - PŘENOS</t>
  </si>
  <si>
    <t>37</t>
  </si>
  <si>
    <t>211001</t>
  </si>
  <si>
    <t>Elektročást - přenos ze samostatného rozpočtu - viz příloha</t>
  </si>
  <si>
    <t>kpl</t>
  </si>
  <si>
    <t>64</t>
  </si>
  <si>
    <t>1922041186</t>
  </si>
  <si>
    <t>46-M</t>
  </si>
  <si>
    <t xml:space="preserve">Zemní  a pomocné práce při elektromontážích</t>
  </si>
  <si>
    <t>38</t>
  </si>
  <si>
    <t>460201603</t>
  </si>
  <si>
    <t>Hloubení kabelových nezapažených rýh jakýchkoli rozměrů strojně v hornině tř 3</t>
  </si>
  <si>
    <t>233547419</t>
  </si>
  <si>
    <t>v zatravněné ploše - dl.22,0 m</t>
  </si>
  <si>
    <t>0,8*0,7*22,0</t>
  </si>
  <si>
    <t>pod chodníky - dl.6,0 m</t>
  </si>
  <si>
    <t>0,8*0,6*6,0</t>
  </si>
  <si>
    <t>pod vozovkou- dl.10,0 m</t>
  </si>
  <si>
    <t>0,8*1,4*10,0</t>
  </si>
  <si>
    <t>pod okapovým chodníkem - 2x</t>
  </si>
  <si>
    <t>0,8*0,6*1,0*2</t>
  </si>
  <si>
    <t>0,64</t>
  </si>
  <si>
    <t>méně pol.460150063</t>
  </si>
  <si>
    <t>-0,8*1,4*3,0-0,04</t>
  </si>
  <si>
    <t>39</t>
  </si>
  <si>
    <t>460150083</t>
  </si>
  <si>
    <t>Hloubení kabelových zapažených i nezapažených rýh ručně š 40 cm, hl 100 cm, v hornině tř 3</t>
  </si>
  <si>
    <t>-2075881687</t>
  </si>
  <si>
    <t>40</t>
  </si>
  <si>
    <t>460201612</t>
  </si>
  <si>
    <t>Zarovnání kabelových rýh š přes 50 do 80 cm po výkopu strojně</t>
  </si>
  <si>
    <t>-1317772709</t>
  </si>
  <si>
    <t>22,0</t>
  </si>
  <si>
    <t>10,0</t>
  </si>
  <si>
    <t>2,0</t>
  </si>
  <si>
    <t>41</t>
  </si>
  <si>
    <t>460470001</t>
  </si>
  <si>
    <t>Provizorní zajištění potrubí ve výkopech při křížení s kabelem</t>
  </si>
  <si>
    <t>1773230870</t>
  </si>
  <si>
    <t>42</t>
  </si>
  <si>
    <t>460470011</t>
  </si>
  <si>
    <t>Provizorní zajištění kabelů ve výkopech při jejich křížení</t>
  </si>
  <si>
    <t>1516391148</t>
  </si>
  <si>
    <t>43</t>
  </si>
  <si>
    <t>46042107R</t>
  </si>
  <si>
    <t>Lože kabelů z písku nebo štěrkopísku tl 5 cm nad kabel, kryté plastovou deskou, š lože do 80 cm</t>
  </si>
  <si>
    <t>1028734547</t>
  </si>
  <si>
    <t>22,0+6,0+10,0+2,0</t>
  </si>
  <si>
    <t>44</t>
  </si>
  <si>
    <t>46000010R</t>
  </si>
  <si>
    <t>plastová krycí deska k ochraně kabelů š.400 mm - dodávka, doprava</t>
  </si>
  <si>
    <t>256</t>
  </si>
  <si>
    <t>-1814876893</t>
  </si>
  <si>
    <t>k pol.46042107R</t>
  </si>
  <si>
    <t>40,0</t>
  </si>
  <si>
    <t>45</t>
  </si>
  <si>
    <t>460561821</t>
  </si>
  <si>
    <t>Zásyp rýh strojně včetně zhutnění a urovnání povrchu - v zástavbě</t>
  </si>
  <si>
    <t>239542034</t>
  </si>
  <si>
    <t>méně lože - pol.46042107R</t>
  </si>
  <si>
    <t>-0,8*0,2*40,0</t>
  </si>
  <si>
    <t>46</t>
  </si>
  <si>
    <t>46072211R</t>
  </si>
  <si>
    <t>Krytí kabelů výstražnou barevnou fólií š 40 cm</t>
  </si>
  <si>
    <t>-735069981</t>
  </si>
  <si>
    <t>47</t>
  </si>
  <si>
    <t>460620007</t>
  </si>
  <si>
    <t>Zatravnění včetně zalití vodou na rovině</t>
  </si>
  <si>
    <t>100378392</t>
  </si>
  <si>
    <t>obnova zatravněné plochy - dl.5,0 m</t>
  </si>
  <si>
    <t>dle pol.181301101 (odd.1)</t>
  </si>
  <si>
    <t>VRN</t>
  </si>
  <si>
    <t>Vedlejší rozpočtové náklady</t>
  </si>
  <si>
    <t>48</t>
  </si>
  <si>
    <t>0100000R1</t>
  </si>
  <si>
    <t>Výškové a polohové vytýčení všech inženýrských sítí na staveništi a jejich ověření u správců</t>
  </si>
  <si>
    <t>Kč</t>
  </si>
  <si>
    <t>1024</t>
  </si>
  <si>
    <t>208479993</t>
  </si>
  <si>
    <t>49</t>
  </si>
  <si>
    <t>0100000R2</t>
  </si>
  <si>
    <t>Geodetické zaměření trasy - yytýčení základních směrových a výškových bodů stavby</t>
  </si>
  <si>
    <t>230032407</t>
  </si>
  <si>
    <t>50</t>
  </si>
  <si>
    <t>0100000R3</t>
  </si>
  <si>
    <t>Zaměření skutečného provedení stavby</t>
  </si>
  <si>
    <t>764387890</t>
  </si>
  <si>
    <t>51</t>
  </si>
  <si>
    <t>0300000R1</t>
  </si>
  <si>
    <t>Zařízení staveniště - vybavení (buňky, TOI), zabezpečení, zrušení staveniště, připojení na inženýrské sítě</t>
  </si>
  <si>
    <t>-1789474580</t>
  </si>
  <si>
    <t>52</t>
  </si>
  <si>
    <t>0300000R2</t>
  </si>
  <si>
    <t>Opatření k zajištění bezpečnosti účastníků realizace akce a veřejnosti (zejména zajištění staveniště, bezpečnostní tabulky, zajištění výkopů proti pádu veřejných osob, lávky přes výkopy, popř.jejich osvětlení apod.)</t>
  </si>
  <si>
    <t>512</t>
  </si>
  <si>
    <t>1909773690</t>
  </si>
  <si>
    <t>53</t>
  </si>
  <si>
    <t>0310000R3</t>
  </si>
  <si>
    <t>Dodávka vybavení stavby dle příslušných ČSN se zaměřením na požární ochranu objektu a staveniště běhen výstavby a bezpečnost práce (hasící přístroje, výstražné tabulky, zajištění podmínek bezpečnosti a ochrany zdraví při práci )</t>
  </si>
  <si>
    <t>-1097895799</t>
  </si>
  <si>
    <t>54</t>
  </si>
  <si>
    <t>0392030R1</t>
  </si>
  <si>
    <t>Úprava terénu po zrušení zařízení staveniště</t>
  </si>
  <si>
    <t>544253284</t>
  </si>
  <si>
    <t>55</t>
  </si>
  <si>
    <t>0300000R3</t>
  </si>
  <si>
    <t>Úklid dokončené stavby a okolí</t>
  </si>
  <si>
    <t>205562077</t>
  </si>
  <si>
    <t>56</t>
  </si>
  <si>
    <t>0300000R4</t>
  </si>
  <si>
    <t>Čištění veřejných komunikací po dobu výstavby</t>
  </si>
  <si>
    <t>-827651823</t>
  </si>
  <si>
    <t>57</t>
  </si>
  <si>
    <t>0400000R1</t>
  </si>
  <si>
    <t>Kompletační a koordinační činnost dodavatele</t>
  </si>
  <si>
    <t>-1555733299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</si>
</sst>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45" customHeight="1">
      <c r="B23" s="20"/>
      <c r="C23" s="21"/>
      <c r="D23" s="21"/>
      <c r="E23" s="35" t="s">
        <v>36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41</v>
      </c>
      <c r="E29" s="45"/>
      <c r="F29" s="31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30"/>
    </row>
    <row r="30" s="2" customFormat="1" ht="14.4" customHeight="1">
      <c r="B30" s="44"/>
      <c r="C30" s="45"/>
      <c r="D30" s="45"/>
      <c r="E30" s="45"/>
      <c r="F30" s="31" t="s">
        <v>43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30"/>
    </row>
    <row r="31" hidden="1" s="2" customFormat="1" ht="14.4" customHeight="1">
      <c r="B31" s="44"/>
      <c r="C31" s="45"/>
      <c r="D31" s="45"/>
      <c r="E31" s="45"/>
      <c r="F31" s="31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30"/>
    </row>
    <row r="32" hidden="1" s="2" customFormat="1" ht="14.4" customHeight="1">
      <c r="B32" s="44"/>
      <c r="C32" s="45"/>
      <c r="D32" s="45"/>
      <c r="E32" s="45"/>
      <c r="F32" s="31" t="s">
        <v>45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30"/>
    </row>
    <row r="33" hidden="1" s="2" customFormat="1" ht="14.4" customHeight="1">
      <c r="B33" s="44"/>
      <c r="C33" s="45"/>
      <c r="D33" s="45"/>
      <c r="E33" s="45"/>
      <c r="F33" s="31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0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2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2"/>
    </row>
    <row r="42" s="1" customFormat="1" ht="24.96" customHeight="1">
      <c r="B42" s="37"/>
      <c r="C42" s="22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1" customFormat="1" ht="12" customHeight="1">
      <c r="B44" s="37"/>
      <c r="C44" s="31" t="s">
        <v>13</v>
      </c>
      <c r="D44" s="38"/>
      <c r="E44" s="38"/>
      <c r="F44" s="38"/>
      <c r="G44" s="38"/>
      <c r="H44" s="38"/>
      <c r="I44" s="38"/>
      <c r="J44" s="38"/>
      <c r="K44" s="38"/>
      <c r="L44" s="38" t="str">
        <f>K5</f>
        <v>TV19-007(2)</v>
      </c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42"/>
    </row>
    <row r="45" s="3" customFormat="1" ht="36.96" customHeight="1"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 xml:space="preserve">Optický propoj  (VS11-ZA1)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20</v>
      </c>
      <c r="D47" s="38"/>
      <c r="E47" s="38"/>
      <c r="F47" s="38"/>
      <c r="G47" s="38"/>
      <c r="H47" s="38"/>
      <c r="I47" s="38"/>
      <c r="J47" s="38"/>
      <c r="K47" s="38"/>
      <c r="L47" s="65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22</v>
      </c>
      <c r="AJ47" s="38"/>
      <c r="AK47" s="38"/>
      <c r="AL47" s="38"/>
      <c r="AM47" s="66" t="str">
        <f>IF(AN8= "","",AN8)</f>
        <v>13. 3. 2019</v>
      </c>
      <c r="AN47" s="66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24.9" customHeight="1">
      <c r="B49" s="37"/>
      <c r="C49" s="31" t="s">
        <v>24</v>
      </c>
      <c r="D49" s="38"/>
      <c r="E49" s="38"/>
      <c r="F49" s="38"/>
      <c r="G49" s="38"/>
      <c r="H49" s="38"/>
      <c r="I49" s="38"/>
      <c r="J49" s="38"/>
      <c r="K49" s="38"/>
      <c r="L49" s="38" t="str">
        <f>IF(E11= "","",E11)</f>
        <v>Město Ostrov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30</v>
      </c>
      <c r="AJ49" s="38"/>
      <c r="AK49" s="38"/>
      <c r="AL49" s="38"/>
      <c r="AM49" s="67" t="str">
        <f>IF(E17="","",E17)</f>
        <v>BPO spol. s r.o.,Lidická 1239,36317 OSTROV</v>
      </c>
      <c r="AN49" s="38"/>
      <c r="AO49" s="38"/>
      <c r="AP49" s="38"/>
      <c r="AQ49" s="38"/>
      <c r="AR49" s="42"/>
      <c r="AS49" s="68" t="s">
        <v>51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</row>
    <row r="50" s="1" customFormat="1" ht="13.65" customHeight="1">
      <c r="B50" s="37"/>
      <c r="C50" s="31" t="s">
        <v>28</v>
      </c>
      <c r="D50" s="38"/>
      <c r="E50" s="38"/>
      <c r="F50" s="38"/>
      <c r="G50" s="38"/>
      <c r="H50" s="38"/>
      <c r="I50" s="38"/>
      <c r="J50" s="38"/>
      <c r="K50" s="38"/>
      <c r="L50" s="38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33</v>
      </c>
      <c r="AJ50" s="38"/>
      <c r="AK50" s="38"/>
      <c r="AL50" s="38"/>
      <c r="AM50" s="67" t="str">
        <f>IF(E20="","",E20)</f>
        <v>Tomanová Ing.</v>
      </c>
      <c r="AN50" s="38"/>
      <c r="AO50" s="38"/>
      <c r="AP50" s="38"/>
      <c r="AQ50" s="38"/>
      <c r="AR50" s="42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</row>
    <row r="52" s="1" customFormat="1" ht="29.28" customHeight="1">
      <c r="B52" s="37"/>
      <c r="C52" s="80" t="s">
        <v>52</v>
      </c>
      <c r="D52" s="81"/>
      <c r="E52" s="81"/>
      <c r="F52" s="81"/>
      <c r="G52" s="81"/>
      <c r="H52" s="82"/>
      <c r="I52" s="83" t="s">
        <v>53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54</v>
      </c>
      <c r="AH52" s="81"/>
      <c r="AI52" s="81"/>
      <c r="AJ52" s="81"/>
      <c r="AK52" s="81"/>
      <c r="AL52" s="81"/>
      <c r="AM52" s="81"/>
      <c r="AN52" s="83" t="s">
        <v>55</v>
      </c>
      <c r="AO52" s="81"/>
      <c r="AP52" s="85"/>
      <c r="AQ52" s="86" t="s">
        <v>56</v>
      </c>
      <c r="AR52" s="42"/>
      <c r="AS52" s="87" t="s">
        <v>57</v>
      </c>
      <c r="AT52" s="88" t="s">
        <v>58</v>
      </c>
      <c r="AU52" s="88" t="s">
        <v>59</v>
      </c>
      <c r="AV52" s="88" t="s">
        <v>60</v>
      </c>
      <c r="AW52" s="88" t="s">
        <v>61</v>
      </c>
      <c r="AX52" s="88" t="s">
        <v>62</v>
      </c>
      <c r="AY52" s="88" t="s">
        <v>63</v>
      </c>
      <c r="AZ52" s="88" t="s">
        <v>64</v>
      </c>
      <c r="BA52" s="88" t="s">
        <v>65</v>
      </c>
      <c r="BB52" s="88" t="s">
        <v>66</v>
      </c>
      <c r="BC52" s="88" t="s">
        <v>67</v>
      </c>
      <c r="BD52" s="89" t="s">
        <v>68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69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ROUND(AG55,2)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1</v>
      </c>
      <c r="AR54" s="99"/>
      <c r="AS54" s="100">
        <f>ROUND(AS55,2)</f>
        <v>0</v>
      </c>
      <c r="AT54" s="101">
        <f>ROUND(SUM(AV54:AW54),2)</f>
        <v>0</v>
      </c>
      <c r="AU54" s="102">
        <f>ROUND(AU55,5)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ROUND(AZ55,2)</f>
        <v>0</v>
      </c>
      <c r="BA54" s="101">
        <f>ROUND(BA55,2)</f>
        <v>0</v>
      </c>
      <c r="BB54" s="101">
        <f>ROUND(BB55,2)</f>
        <v>0</v>
      </c>
      <c r="BC54" s="101">
        <f>ROUND(BC55,2)</f>
        <v>0</v>
      </c>
      <c r="BD54" s="103">
        <f>ROUND(BD55,2)</f>
        <v>0</v>
      </c>
      <c r="BS54" s="104" t="s">
        <v>70</v>
      </c>
      <c r="BT54" s="104" t="s">
        <v>71</v>
      </c>
      <c r="BU54" s="105" t="s">
        <v>72</v>
      </c>
      <c r="BV54" s="104" t="s">
        <v>73</v>
      </c>
      <c r="BW54" s="104" t="s">
        <v>5</v>
      </c>
      <c r="BX54" s="104" t="s">
        <v>74</v>
      </c>
      <c r="CL54" s="104" t="s">
        <v>1</v>
      </c>
    </row>
    <row r="55" s="5" customFormat="1" ht="40.5" customHeight="1">
      <c r="A55" s="106" t="s">
        <v>75</v>
      </c>
      <c r="B55" s="107"/>
      <c r="C55" s="108"/>
      <c r="D55" s="109" t="s">
        <v>76</v>
      </c>
      <c r="E55" s="109"/>
      <c r="F55" s="109"/>
      <c r="G55" s="109"/>
      <c r="H55" s="109"/>
      <c r="I55" s="110"/>
      <c r="J55" s="109" t="s">
        <v>77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'C - Optické propojení VS1...'!J30</f>
        <v>0</v>
      </c>
      <c r="AH55" s="110"/>
      <c r="AI55" s="110"/>
      <c r="AJ55" s="110"/>
      <c r="AK55" s="110"/>
      <c r="AL55" s="110"/>
      <c r="AM55" s="110"/>
      <c r="AN55" s="111">
        <f>SUM(AG55,AT55)</f>
        <v>0</v>
      </c>
      <c r="AO55" s="110"/>
      <c r="AP55" s="110"/>
      <c r="AQ55" s="112" t="s">
        <v>78</v>
      </c>
      <c r="AR55" s="113"/>
      <c r="AS55" s="114">
        <v>0</v>
      </c>
      <c r="AT55" s="115">
        <f>ROUND(SUM(AV55:AW55),2)</f>
        <v>0</v>
      </c>
      <c r="AU55" s="116">
        <f>'C - Optické propojení VS1...'!P91</f>
        <v>0</v>
      </c>
      <c r="AV55" s="115">
        <f>'C - Optické propojení VS1...'!J33</f>
        <v>0</v>
      </c>
      <c r="AW55" s="115">
        <f>'C - Optické propojení VS1...'!J34</f>
        <v>0</v>
      </c>
      <c r="AX55" s="115">
        <f>'C - Optické propojení VS1...'!J35</f>
        <v>0</v>
      </c>
      <c r="AY55" s="115">
        <f>'C - Optické propojení VS1...'!J36</f>
        <v>0</v>
      </c>
      <c r="AZ55" s="115">
        <f>'C - Optické propojení VS1...'!F33</f>
        <v>0</v>
      </c>
      <c r="BA55" s="115">
        <f>'C - Optické propojení VS1...'!F34</f>
        <v>0</v>
      </c>
      <c r="BB55" s="115">
        <f>'C - Optické propojení VS1...'!F35</f>
        <v>0</v>
      </c>
      <c r="BC55" s="115">
        <f>'C - Optické propojení VS1...'!F36</f>
        <v>0</v>
      </c>
      <c r="BD55" s="117">
        <f>'C - Optické propojení VS1...'!F37</f>
        <v>0</v>
      </c>
      <c r="BT55" s="118" t="s">
        <v>79</v>
      </c>
      <c r="BV55" s="118" t="s">
        <v>73</v>
      </c>
      <c r="BW55" s="118" t="s">
        <v>80</v>
      </c>
      <c r="BX55" s="118" t="s">
        <v>5</v>
      </c>
      <c r="CL55" s="118" t="s">
        <v>1</v>
      </c>
      <c r="CM55" s="118" t="s">
        <v>81</v>
      </c>
    </row>
    <row r="56" s="1" customFormat="1" ht="30" customHeight="1"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</row>
    <row r="57" s="1" customFormat="1" ht="6.96" customHeight="1"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2"/>
    </row>
  </sheetData>
  <sheetProtection sheet="1" formatColumns="0" formatRows="0" objects="1" scenarios="1" spinCount="100000" saltValue="umT+kb2TGI5/tqBJ/eKbJOQlfETsp9w6N0CiAUrmxdG77vl4T/iqzB4Qq//7J0eLTpLApLaFhThJdVmeKhxCoA==" hashValue="mkHH8z8sSCu5pE8o5YFTilY4Wsr6TOaGh4eEafH5hNEuD2KSYDjSF2hlZTuMo0BbxnyhoPGoYoZYXukYmHjU8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C - Optické propojení VS1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9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80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9"/>
      <c r="AT3" s="16" t="s">
        <v>81</v>
      </c>
    </row>
    <row r="4" ht="24.96" customHeight="1">
      <c r="B4" s="19"/>
      <c r="D4" s="123" t="s">
        <v>82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4" t="s">
        <v>16</v>
      </c>
      <c r="L6" s="19"/>
    </row>
    <row r="7" ht="16.5" customHeight="1">
      <c r="B7" s="19"/>
      <c r="E7" s="125" t="str">
        <f>'Rekapitulace stavby'!K6</f>
        <v xml:space="preserve">Optický propoj  (VS11-ZA1)</v>
      </c>
      <c r="F7" s="124"/>
      <c r="G7" s="124"/>
      <c r="H7" s="124"/>
      <c r="L7" s="19"/>
    </row>
    <row r="8" s="1" customFormat="1" ht="12" customHeight="1">
      <c r="B8" s="42"/>
      <c r="D8" s="124" t="s">
        <v>83</v>
      </c>
      <c r="I8" s="126"/>
      <c r="L8" s="42"/>
    </row>
    <row r="9" s="1" customFormat="1" ht="36.96" customHeight="1">
      <c r="B9" s="42"/>
      <c r="E9" s="127" t="s">
        <v>84</v>
      </c>
      <c r="F9" s="1"/>
      <c r="G9" s="1"/>
      <c r="H9" s="1"/>
      <c r="I9" s="126"/>
      <c r="L9" s="42"/>
    </row>
    <row r="10" s="1" customFormat="1">
      <c r="B10" s="42"/>
      <c r="I10" s="126"/>
      <c r="L10" s="42"/>
    </row>
    <row r="11" s="1" customFormat="1" ht="12" customHeight="1">
      <c r="B11" s="42"/>
      <c r="D11" s="124" t="s">
        <v>18</v>
      </c>
      <c r="F11" s="16" t="s">
        <v>1</v>
      </c>
      <c r="I11" s="128" t="s">
        <v>19</v>
      </c>
      <c r="J11" s="16" t="s">
        <v>1</v>
      </c>
      <c r="L11" s="42"/>
    </row>
    <row r="12" s="1" customFormat="1" ht="12" customHeight="1">
      <c r="B12" s="42"/>
      <c r="D12" s="124" t="s">
        <v>20</v>
      </c>
      <c r="F12" s="16" t="s">
        <v>21</v>
      </c>
      <c r="I12" s="128" t="s">
        <v>22</v>
      </c>
      <c r="J12" s="129" t="str">
        <f>'Rekapitulace stavby'!AN8</f>
        <v>13. 3. 2019</v>
      </c>
      <c r="L12" s="42"/>
    </row>
    <row r="13" s="1" customFormat="1" ht="10.8" customHeight="1">
      <c r="B13" s="42"/>
      <c r="I13" s="126"/>
      <c r="L13" s="42"/>
    </row>
    <row r="14" s="1" customFormat="1" ht="12" customHeight="1">
      <c r="B14" s="42"/>
      <c r="D14" s="124" t="s">
        <v>24</v>
      </c>
      <c r="I14" s="128" t="s">
        <v>25</v>
      </c>
      <c r="J14" s="16" t="s">
        <v>1</v>
      </c>
      <c r="L14" s="42"/>
    </row>
    <row r="15" s="1" customFormat="1" ht="18" customHeight="1">
      <c r="B15" s="42"/>
      <c r="E15" s="16" t="s">
        <v>26</v>
      </c>
      <c r="I15" s="128" t="s">
        <v>27</v>
      </c>
      <c r="J15" s="16" t="s">
        <v>1</v>
      </c>
      <c r="L15" s="42"/>
    </row>
    <row r="16" s="1" customFormat="1" ht="6.96" customHeight="1">
      <c r="B16" s="42"/>
      <c r="I16" s="126"/>
      <c r="L16" s="42"/>
    </row>
    <row r="17" s="1" customFormat="1" ht="12" customHeight="1">
      <c r="B17" s="42"/>
      <c r="D17" s="124" t="s">
        <v>28</v>
      </c>
      <c r="I17" s="128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28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26"/>
      <c r="L19" s="42"/>
    </row>
    <row r="20" s="1" customFormat="1" ht="12" customHeight="1">
      <c r="B20" s="42"/>
      <c r="D20" s="124" t="s">
        <v>30</v>
      </c>
      <c r="I20" s="128" t="s">
        <v>25</v>
      </c>
      <c r="J20" s="16" t="s">
        <v>1</v>
      </c>
      <c r="L20" s="42"/>
    </row>
    <row r="21" s="1" customFormat="1" ht="18" customHeight="1">
      <c r="B21" s="42"/>
      <c r="E21" s="16" t="s">
        <v>31</v>
      </c>
      <c r="I21" s="128" t="s">
        <v>27</v>
      </c>
      <c r="J21" s="16" t="s">
        <v>1</v>
      </c>
      <c r="L21" s="42"/>
    </row>
    <row r="22" s="1" customFormat="1" ht="6.96" customHeight="1">
      <c r="B22" s="42"/>
      <c r="I22" s="126"/>
      <c r="L22" s="42"/>
    </row>
    <row r="23" s="1" customFormat="1" ht="12" customHeight="1">
      <c r="B23" s="42"/>
      <c r="D23" s="124" t="s">
        <v>33</v>
      </c>
      <c r="I23" s="128" t="s">
        <v>25</v>
      </c>
      <c r="J23" s="16" t="s">
        <v>1</v>
      </c>
      <c r="L23" s="42"/>
    </row>
    <row r="24" s="1" customFormat="1" ht="18" customHeight="1">
      <c r="B24" s="42"/>
      <c r="E24" s="16" t="s">
        <v>85</v>
      </c>
      <c r="I24" s="128" t="s">
        <v>27</v>
      </c>
      <c r="J24" s="16" t="s">
        <v>1</v>
      </c>
      <c r="L24" s="42"/>
    </row>
    <row r="25" s="1" customFormat="1" ht="6.96" customHeight="1">
      <c r="B25" s="42"/>
      <c r="I25" s="126"/>
      <c r="L25" s="42"/>
    </row>
    <row r="26" s="1" customFormat="1" ht="12" customHeight="1">
      <c r="B26" s="42"/>
      <c r="D26" s="124" t="s">
        <v>35</v>
      </c>
      <c r="I26" s="126"/>
      <c r="L26" s="42"/>
    </row>
    <row r="27" s="6" customFormat="1" ht="16.5" customHeight="1">
      <c r="B27" s="130"/>
      <c r="E27" s="131" t="s">
        <v>1</v>
      </c>
      <c r="F27" s="131"/>
      <c r="G27" s="131"/>
      <c r="H27" s="131"/>
      <c r="I27" s="132"/>
      <c r="L27" s="130"/>
    </row>
    <row r="28" s="1" customFormat="1" ht="6.96" customHeight="1">
      <c r="B28" s="42"/>
      <c r="I28" s="126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3"/>
      <c r="J29" s="70"/>
      <c r="K29" s="70"/>
      <c r="L29" s="42"/>
    </row>
    <row r="30" s="1" customFormat="1" ht="25.44" customHeight="1">
      <c r="B30" s="42"/>
      <c r="D30" s="134" t="s">
        <v>37</v>
      </c>
      <c r="I30" s="126"/>
      <c r="J30" s="135">
        <f>ROUND(J91,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3"/>
      <c r="J31" s="70"/>
      <c r="K31" s="70"/>
      <c r="L31" s="42"/>
    </row>
    <row r="32" s="1" customFormat="1" ht="14.4" customHeight="1">
      <c r="B32" s="42"/>
      <c r="F32" s="136" t="s">
        <v>39</v>
      </c>
      <c r="I32" s="137" t="s">
        <v>38</v>
      </c>
      <c r="J32" s="136" t="s">
        <v>40</v>
      </c>
      <c r="L32" s="42"/>
    </row>
    <row r="33" s="1" customFormat="1" ht="14.4" customHeight="1">
      <c r="B33" s="42"/>
      <c r="D33" s="124" t="s">
        <v>41</v>
      </c>
      <c r="E33" s="124" t="s">
        <v>42</v>
      </c>
      <c r="F33" s="138">
        <f>ROUND((SUM(BE91:BE315)),  2)</f>
        <v>0</v>
      </c>
      <c r="I33" s="139">
        <v>0.20999999999999999</v>
      </c>
      <c r="J33" s="138">
        <f>ROUND(((SUM(BE91:BE315))*I33),  2)</f>
        <v>0</v>
      </c>
      <c r="L33" s="42"/>
    </row>
    <row r="34" s="1" customFormat="1" ht="14.4" customHeight="1">
      <c r="B34" s="42"/>
      <c r="E34" s="124" t="s">
        <v>43</v>
      </c>
      <c r="F34" s="138">
        <f>ROUND((SUM(BF91:BF315)),  2)</f>
        <v>0</v>
      </c>
      <c r="I34" s="139">
        <v>0.14999999999999999</v>
      </c>
      <c r="J34" s="138">
        <f>ROUND(((SUM(BF91:BF315))*I34),  2)</f>
        <v>0</v>
      </c>
      <c r="L34" s="42"/>
    </row>
    <row r="35" hidden="1" s="1" customFormat="1" ht="14.4" customHeight="1">
      <c r="B35" s="42"/>
      <c r="E35" s="124" t="s">
        <v>44</v>
      </c>
      <c r="F35" s="138">
        <f>ROUND((SUM(BG91:BG315)),  2)</f>
        <v>0</v>
      </c>
      <c r="I35" s="139">
        <v>0.20999999999999999</v>
      </c>
      <c r="J35" s="138">
        <f>0</f>
        <v>0</v>
      </c>
      <c r="L35" s="42"/>
    </row>
    <row r="36" hidden="1" s="1" customFormat="1" ht="14.4" customHeight="1">
      <c r="B36" s="42"/>
      <c r="E36" s="124" t="s">
        <v>45</v>
      </c>
      <c r="F36" s="138">
        <f>ROUND((SUM(BH91:BH315)),  2)</f>
        <v>0</v>
      </c>
      <c r="I36" s="139">
        <v>0.14999999999999999</v>
      </c>
      <c r="J36" s="138">
        <f>0</f>
        <v>0</v>
      </c>
      <c r="L36" s="42"/>
    </row>
    <row r="37" hidden="1" s="1" customFormat="1" ht="14.4" customHeight="1">
      <c r="B37" s="42"/>
      <c r="E37" s="124" t="s">
        <v>46</v>
      </c>
      <c r="F37" s="138">
        <f>ROUND((SUM(BI91:BI315)),  2)</f>
        <v>0</v>
      </c>
      <c r="I37" s="139">
        <v>0</v>
      </c>
      <c r="J37" s="138">
        <f>0</f>
        <v>0</v>
      </c>
      <c r="L37" s="42"/>
    </row>
    <row r="38" s="1" customFormat="1" ht="6.96" customHeight="1">
      <c r="B38" s="42"/>
      <c r="I38" s="126"/>
      <c r="L38" s="42"/>
    </row>
    <row r="39" s="1" customFormat="1" ht="25.44" customHeight="1">
      <c r="B39" s="42"/>
      <c r="C39" s="140"/>
      <c r="D39" s="141" t="s">
        <v>47</v>
      </c>
      <c r="E39" s="142"/>
      <c r="F39" s="142"/>
      <c r="G39" s="143" t="s">
        <v>48</v>
      </c>
      <c r="H39" s="144" t="s">
        <v>49</v>
      </c>
      <c r="I39" s="145"/>
      <c r="J39" s="146">
        <f>SUM(J30:J37)</f>
        <v>0</v>
      </c>
      <c r="K39" s="147"/>
      <c r="L39" s="42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42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42"/>
    </row>
    <row r="45" s="1" customFormat="1" ht="24.96" customHeight="1">
      <c r="B45" s="37"/>
      <c r="C45" s="22" t="s">
        <v>86</v>
      </c>
      <c r="D45" s="38"/>
      <c r="E45" s="38"/>
      <c r="F45" s="38"/>
      <c r="G45" s="38"/>
      <c r="H45" s="38"/>
      <c r="I45" s="126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26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26"/>
      <c r="J47" s="38"/>
      <c r="K47" s="38"/>
      <c r="L47" s="42"/>
    </row>
    <row r="48" s="1" customFormat="1" ht="16.5" customHeight="1">
      <c r="B48" s="37"/>
      <c r="C48" s="38"/>
      <c r="D48" s="38"/>
      <c r="E48" s="154" t="str">
        <f>E7</f>
        <v xml:space="preserve">Optický propoj  (VS11-ZA1)</v>
      </c>
      <c r="F48" s="31"/>
      <c r="G48" s="31"/>
      <c r="H48" s="31"/>
      <c r="I48" s="126"/>
      <c r="J48" s="38"/>
      <c r="K48" s="38"/>
      <c r="L48" s="42"/>
    </row>
    <row r="49" s="1" customFormat="1" ht="12" customHeight="1">
      <c r="B49" s="37"/>
      <c r="C49" s="31" t="s">
        <v>83</v>
      </c>
      <c r="D49" s="38"/>
      <c r="E49" s="38"/>
      <c r="F49" s="38"/>
      <c r="G49" s="38"/>
      <c r="H49" s="38"/>
      <c r="I49" s="126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C - Optické propojení VS11 - ZA1 (č.p. 891) včetně napojení na DK a RfoG technologie</v>
      </c>
      <c r="F50" s="38"/>
      <c r="G50" s="38"/>
      <c r="H50" s="38"/>
      <c r="I50" s="126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26"/>
      <c r="J51" s="38"/>
      <c r="K51" s="38"/>
      <c r="L51" s="42"/>
    </row>
    <row r="52" s="1" customFormat="1" ht="12" customHeight="1">
      <c r="B52" s="37"/>
      <c r="C52" s="31" t="s">
        <v>20</v>
      </c>
      <c r="D52" s="38"/>
      <c r="E52" s="38"/>
      <c r="F52" s="26" t="str">
        <f>F12</f>
        <v xml:space="preserve"> </v>
      </c>
      <c r="G52" s="38"/>
      <c r="H52" s="38"/>
      <c r="I52" s="128" t="s">
        <v>22</v>
      </c>
      <c r="J52" s="66" t="str">
        <f>IF(J12="","",J12)</f>
        <v>13. 3. 2019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26"/>
      <c r="J53" s="38"/>
      <c r="K53" s="38"/>
      <c r="L53" s="42"/>
    </row>
    <row r="54" s="1" customFormat="1" ht="24.9" customHeight="1">
      <c r="B54" s="37"/>
      <c r="C54" s="31" t="s">
        <v>24</v>
      </c>
      <c r="D54" s="38"/>
      <c r="E54" s="38"/>
      <c r="F54" s="26" t="str">
        <f>E15</f>
        <v>Město Ostrov</v>
      </c>
      <c r="G54" s="38"/>
      <c r="H54" s="38"/>
      <c r="I54" s="128" t="s">
        <v>30</v>
      </c>
      <c r="J54" s="35" t="str">
        <f>E21</f>
        <v>BPO spol. s r.o.,Lidická 1239,36317 OSTROV</v>
      </c>
      <c r="K54" s="38"/>
      <c r="L54" s="42"/>
    </row>
    <row r="55" s="1" customFormat="1" ht="13.65" customHeight="1">
      <c r="B55" s="37"/>
      <c r="C55" s="31" t="s">
        <v>28</v>
      </c>
      <c r="D55" s="38"/>
      <c r="E55" s="38"/>
      <c r="F55" s="26" t="str">
        <f>IF(E18="","",E18)</f>
        <v>Vyplň údaj</v>
      </c>
      <c r="G55" s="38"/>
      <c r="H55" s="38"/>
      <c r="I55" s="128" t="s">
        <v>33</v>
      </c>
      <c r="J55" s="35" t="str">
        <f>E24</f>
        <v>Tomanová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26"/>
      <c r="J56" s="38"/>
      <c r="K56" s="38"/>
      <c r="L56" s="42"/>
    </row>
    <row r="57" s="1" customFormat="1" ht="29.28" customHeight="1">
      <c r="B57" s="37"/>
      <c r="C57" s="155" t="s">
        <v>87</v>
      </c>
      <c r="D57" s="156"/>
      <c r="E57" s="156"/>
      <c r="F57" s="156"/>
      <c r="G57" s="156"/>
      <c r="H57" s="156"/>
      <c r="I57" s="157"/>
      <c r="J57" s="158" t="s">
        <v>88</v>
      </c>
      <c r="K57" s="156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26"/>
      <c r="J58" s="38"/>
      <c r="K58" s="38"/>
      <c r="L58" s="42"/>
    </row>
    <row r="59" s="1" customFormat="1" ht="22.8" customHeight="1">
      <c r="B59" s="37"/>
      <c r="C59" s="159" t="s">
        <v>89</v>
      </c>
      <c r="D59" s="38"/>
      <c r="E59" s="38"/>
      <c r="F59" s="38"/>
      <c r="G59" s="38"/>
      <c r="H59" s="38"/>
      <c r="I59" s="126"/>
      <c r="J59" s="97">
        <f>J91</f>
        <v>0</v>
      </c>
      <c r="K59" s="38"/>
      <c r="L59" s="42"/>
      <c r="AU59" s="16" t="s">
        <v>90</v>
      </c>
    </row>
    <row r="60" s="7" customFormat="1" ht="24.96" customHeight="1">
      <c r="B60" s="160"/>
      <c r="C60" s="161"/>
      <c r="D60" s="162" t="s">
        <v>91</v>
      </c>
      <c r="E60" s="163"/>
      <c r="F60" s="163"/>
      <c r="G60" s="163"/>
      <c r="H60" s="163"/>
      <c r="I60" s="164"/>
      <c r="J60" s="165">
        <f>J92</f>
        <v>0</v>
      </c>
      <c r="K60" s="161"/>
      <c r="L60" s="166"/>
    </row>
    <row r="61" s="8" customFormat="1" ht="19.92" customHeight="1">
      <c r="B61" s="167"/>
      <c r="C61" s="168"/>
      <c r="D61" s="169" t="s">
        <v>92</v>
      </c>
      <c r="E61" s="170"/>
      <c r="F61" s="170"/>
      <c r="G61" s="170"/>
      <c r="H61" s="170"/>
      <c r="I61" s="171"/>
      <c r="J61" s="172">
        <f>J93</f>
        <v>0</v>
      </c>
      <c r="K61" s="168"/>
      <c r="L61" s="173"/>
    </row>
    <row r="62" s="8" customFormat="1" ht="19.92" customHeight="1">
      <c r="B62" s="167"/>
      <c r="C62" s="168"/>
      <c r="D62" s="169" t="s">
        <v>93</v>
      </c>
      <c r="E62" s="170"/>
      <c r="F62" s="170"/>
      <c r="G62" s="170"/>
      <c r="H62" s="170"/>
      <c r="I62" s="171"/>
      <c r="J62" s="172">
        <f>J117</f>
        <v>0</v>
      </c>
      <c r="K62" s="168"/>
      <c r="L62" s="173"/>
    </row>
    <row r="63" s="8" customFormat="1" ht="19.92" customHeight="1">
      <c r="B63" s="167"/>
      <c r="C63" s="168"/>
      <c r="D63" s="169" t="s">
        <v>94</v>
      </c>
      <c r="E63" s="170"/>
      <c r="F63" s="170"/>
      <c r="G63" s="170"/>
      <c r="H63" s="170"/>
      <c r="I63" s="171"/>
      <c r="J63" s="172">
        <f>J163</f>
        <v>0</v>
      </c>
      <c r="K63" s="168"/>
      <c r="L63" s="173"/>
    </row>
    <row r="64" s="8" customFormat="1" ht="19.92" customHeight="1">
      <c r="B64" s="167"/>
      <c r="C64" s="168"/>
      <c r="D64" s="169" t="s">
        <v>95</v>
      </c>
      <c r="E64" s="170"/>
      <c r="F64" s="170"/>
      <c r="G64" s="170"/>
      <c r="H64" s="170"/>
      <c r="I64" s="171"/>
      <c r="J64" s="172">
        <f>J181</f>
        <v>0</v>
      </c>
      <c r="K64" s="168"/>
      <c r="L64" s="173"/>
    </row>
    <row r="65" s="8" customFormat="1" ht="19.92" customHeight="1">
      <c r="B65" s="167"/>
      <c r="C65" s="168"/>
      <c r="D65" s="169" t="s">
        <v>96</v>
      </c>
      <c r="E65" s="170"/>
      <c r="F65" s="170"/>
      <c r="G65" s="170"/>
      <c r="H65" s="170"/>
      <c r="I65" s="171"/>
      <c r="J65" s="172">
        <f>J190</f>
        <v>0</v>
      </c>
      <c r="K65" s="168"/>
      <c r="L65" s="173"/>
    </row>
    <row r="66" s="8" customFormat="1" ht="19.92" customHeight="1">
      <c r="B66" s="167"/>
      <c r="C66" s="168"/>
      <c r="D66" s="169" t="s">
        <v>97</v>
      </c>
      <c r="E66" s="170"/>
      <c r="F66" s="170"/>
      <c r="G66" s="170"/>
      <c r="H66" s="170"/>
      <c r="I66" s="171"/>
      <c r="J66" s="172">
        <f>J221</f>
        <v>0</v>
      </c>
      <c r="K66" s="168"/>
      <c r="L66" s="173"/>
    </row>
    <row r="67" s="8" customFormat="1" ht="19.92" customHeight="1">
      <c r="B67" s="167"/>
      <c r="C67" s="168"/>
      <c r="D67" s="169" t="s">
        <v>98</v>
      </c>
      <c r="E67" s="170"/>
      <c r="F67" s="170"/>
      <c r="G67" s="170"/>
      <c r="H67" s="170"/>
      <c r="I67" s="171"/>
      <c r="J67" s="172">
        <f>J252</f>
        <v>0</v>
      </c>
      <c r="K67" s="168"/>
      <c r="L67" s="173"/>
    </row>
    <row r="68" s="7" customFormat="1" ht="24.96" customHeight="1">
      <c r="B68" s="160"/>
      <c r="C68" s="161"/>
      <c r="D68" s="162" t="s">
        <v>99</v>
      </c>
      <c r="E68" s="163"/>
      <c r="F68" s="163"/>
      <c r="G68" s="163"/>
      <c r="H68" s="163"/>
      <c r="I68" s="164"/>
      <c r="J68" s="165">
        <f>J254</f>
        <v>0</v>
      </c>
      <c r="K68" s="161"/>
      <c r="L68" s="166"/>
    </row>
    <row r="69" s="8" customFormat="1" ht="19.92" customHeight="1">
      <c r="B69" s="167"/>
      <c r="C69" s="168"/>
      <c r="D69" s="169" t="s">
        <v>100</v>
      </c>
      <c r="E69" s="170"/>
      <c r="F69" s="170"/>
      <c r="G69" s="170"/>
      <c r="H69" s="170"/>
      <c r="I69" s="171"/>
      <c r="J69" s="172">
        <f>J255</f>
        <v>0</v>
      </c>
      <c r="K69" s="168"/>
      <c r="L69" s="173"/>
    </row>
    <row r="70" s="8" customFormat="1" ht="19.92" customHeight="1">
      <c r="B70" s="167"/>
      <c r="C70" s="168"/>
      <c r="D70" s="169" t="s">
        <v>101</v>
      </c>
      <c r="E70" s="170"/>
      <c r="F70" s="170"/>
      <c r="G70" s="170"/>
      <c r="H70" s="170"/>
      <c r="I70" s="171"/>
      <c r="J70" s="172">
        <f>J257</f>
        <v>0</v>
      </c>
      <c r="K70" s="168"/>
      <c r="L70" s="173"/>
    </row>
    <row r="71" s="7" customFormat="1" ht="24.96" customHeight="1">
      <c r="B71" s="160"/>
      <c r="C71" s="161"/>
      <c r="D71" s="162" t="s">
        <v>102</v>
      </c>
      <c r="E71" s="163"/>
      <c r="F71" s="163"/>
      <c r="G71" s="163"/>
      <c r="H71" s="163"/>
      <c r="I71" s="164"/>
      <c r="J71" s="165">
        <f>J305</f>
        <v>0</v>
      </c>
      <c r="K71" s="161"/>
      <c r="L71" s="166"/>
    </row>
    <row r="72" s="1" customFormat="1" ht="21.84" customHeight="1">
      <c r="B72" s="37"/>
      <c r="C72" s="38"/>
      <c r="D72" s="38"/>
      <c r="E72" s="38"/>
      <c r="F72" s="38"/>
      <c r="G72" s="38"/>
      <c r="H72" s="38"/>
      <c r="I72" s="126"/>
      <c r="J72" s="38"/>
      <c r="K72" s="38"/>
      <c r="L72" s="42"/>
    </row>
    <row r="73" s="1" customFormat="1" ht="6.96" customHeight="1">
      <c r="B73" s="56"/>
      <c r="C73" s="57"/>
      <c r="D73" s="57"/>
      <c r="E73" s="57"/>
      <c r="F73" s="57"/>
      <c r="G73" s="57"/>
      <c r="H73" s="57"/>
      <c r="I73" s="150"/>
      <c r="J73" s="57"/>
      <c r="K73" s="57"/>
      <c r="L73" s="42"/>
    </row>
    <row r="77" s="1" customFormat="1" ht="6.96" customHeight="1">
      <c r="B77" s="58"/>
      <c r="C77" s="59"/>
      <c r="D77" s="59"/>
      <c r="E77" s="59"/>
      <c r="F77" s="59"/>
      <c r="G77" s="59"/>
      <c r="H77" s="59"/>
      <c r="I77" s="153"/>
      <c r="J77" s="59"/>
      <c r="K77" s="59"/>
      <c r="L77" s="42"/>
    </row>
    <row r="78" s="1" customFormat="1" ht="24.96" customHeight="1">
      <c r="B78" s="37"/>
      <c r="C78" s="22" t="s">
        <v>103</v>
      </c>
      <c r="D78" s="38"/>
      <c r="E78" s="38"/>
      <c r="F78" s="38"/>
      <c r="G78" s="38"/>
      <c r="H78" s="38"/>
      <c r="I78" s="126"/>
      <c r="J78" s="38"/>
      <c r="K78" s="38"/>
      <c r="L78" s="42"/>
    </row>
    <row r="79" s="1" customFormat="1" ht="6.96" customHeight="1">
      <c r="B79" s="37"/>
      <c r="C79" s="38"/>
      <c r="D79" s="38"/>
      <c r="E79" s="38"/>
      <c r="F79" s="38"/>
      <c r="G79" s="38"/>
      <c r="H79" s="38"/>
      <c r="I79" s="126"/>
      <c r="J79" s="38"/>
      <c r="K79" s="38"/>
      <c r="L79" s="42"/>
    </row>
    <row r="80" s="1" customFormat="1" ht="12" customHeight="1">
      <c r="B80" s="37"/>
      <c r="C80" s="31" t="s">
        <v>16</v>
      </c>
      <c r="D80" s="38"/>
      <c r="E80" s="38"/>
      <c r="F80" s="38"/>
      <c r="G80" s="38"/>
      <c r="H80" s="38"/>
      <c r="I80" s="126"/>
      <c r="J80" s="38"/>
      <c r="K80" s="38"/>
      <c r="L80" s="42"/>
    </row>
    <row r="81" s="1" customFormat="1" ht="16.5" customHeight="1">
      <c r="B81" s="37"/>
      <c r="C81" s="38"/>
      <c r="D81" s="38"/>
      <c r="E81" s="154" t="str">
        <f>E7</f>
        <v xml:space="preserve">Optický propoj  (VS11-ZA1)</v>
      </c>
      <c r="F81" s="31"/>
      <c r="G81" s="31"/>
      <c r="H81" s="31"/>
      <c r="I81" s="126"/>
      <c r="J81" s="38"/>
      <c r="K81" s="38"/>
      <c r="L81" s="42"/>
    </row>
    <row r="82" s="1" customFormat="1" ht="12" customHeight="1">
      <c r="B82" s="37"/>
      <c r="C82" s="31" t="s">
        <v>83</v>
      </c>
      <c r="D82" s="38"/>
      <c r="E82" s="38"/>
      <c r="F82" s="38"/>
      <c r="G82" s="38"/>
      <c r="H82" s="38"/>
      <c r="I82" s="126"/>
      <c r="J82" s="38"/>
      <c r="K82" s="38"/>
      <c r="L82" s="42"/>
    </row>
    <row r="83" s="1" customFormat="1" ht="16.5" customHeight="1">
      <c r="B83" s="37"/>
      <c r="C83" s="38"/>
      <c r="D83" s="38"/>
      <c r="E83" s="63" t="str">
        <f>E9</f>
        <v>C - Optické propojení VS11 - ZA1 (č.p. 891) včetně napojení na DK a RfoG technologie</v>
      </c>
      <c r="F83" s="38"/>
      <c r="G83" s="38"/>
      <c r="H83" s="38"/>
      <c r="I83" s="126"/>
      <c r="J83" s="38"/>
      <c r="K83" s="38"/>
      <c r="L83" s="42"/>
    </row>
    <row r="84" s="1" customFormat="1" ht="6.96" customHeight="1">
      <c r="B84" s="37"/>
      <c r="C84" s="38"/>
      <c r="D84" s="38"/>
      <c r="E84" s="38"/>
      <c r="F84" s="38"/>
      <c r="G84" s="38"/>
      <c r="H84" s="38"/>
      <c r="I84" s="126"/>
      <c r="J84" s="38"/>
      <c r="K84" s="38"/>
      <c r="L84" s="42"/>
    </row>
    <row r="85" s="1" customFormat="1" ht="12" customHeight="1">
      <c r="B85" s="37"/>
      <c r="C85" s="31" t="s">
        <v>20</v>
      </c>
      <c r="D85" s="38"/>
      <c r="E85" s="38"/>
      <c r="F85" s="26" t="str">
        <f>F12</f>
        <v xml:space="preserve"> </v>
      </c>
      <c r="G85" s="38"/>
      <c r="H85" s="38"/>
      <c r="I85" s="128" t="s">
        <v>22</v>
      </c>
      <c r="J85" s="66" t="str">
        <f>IF(J12="","",J12)</f>
        <v>13. 3. 2019</v>
      </c>
      <c r="K85" s="38"/>
      <c r="L85" s="42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126"/>
      <c r="J86" s="38"/>
      <c r="K86" s="38"/>
      <c r="L86" s="42"/>
    </row>
    <row r="87" s="1" customFormat="1" ht="24.9" customHeight="1">
      <c r="B87" s="37"/>
      <c r="C87" s="31" t="s">
        <v>24</v>
      </c>
      <c r="D87" s="38"/>
      <c r="E87" s="38"/>
      <c r="F87" s="26" t="str">
        <f>E15</f>
        <v>Město Ostrov</v>
      </c>
      <c r="G87" s="38"/>
      <c r="H87" s="38"/>
      <c r="I87" s="128" t="s">
        <v>30</v>
      </c>
      <c r="J87" s="35" t="str">
        <f>E21</f>
        <v>BPO spol. s r.o.,Lidická 1239,36317 OSTROV</v>
      </c>
      <c r="K87" s="38"/>
      <c r="L87" s="42"/>
    </row>
    <row r="88" s="1" customFormat="1" ht="13.65" customHeight="1">
      <c r="B88" s="37"/>
      <c r="C88" s="31" t="s">
        <v>28</v>
      </c>
      <c r="D88" s="38"/>
      <c r="E88" s="38"/>
      <c r="F88" s="26" t="str">
        <f>IF(E18="","",E18)</f>
        <v>Vyplň údaj</v>
      </c>
      <c r="G88" s="38"/>
      <c r="H88" s="38"/>
      <c r="I88" s="128" t="s">
        <v>33</v>
      </c>
      <c r="J88" s="35" t="str">
        <f>E24</f>
        <v>Tomanová</v>
      </c>
      <c r="K88" s="38"/>
      <c r="L88" s="42"/>
    </row>
    <row r="89" s="1" customFormat="1" ht="10.32" customHeight="1">
      <c r="B89" s="37"/>
      <c r="C89" s="38"/>
      <c r="D89" s="38"/>
      <c r="E89" s="38"/>
      <c r="F89" s="38"/>
      <c r="G89" s="38"/>
      <c r="H89" s="38"/>
      <c r="I89" s="126"/>
      <c r="J89" s="38"/>
      <c r="K89" s="38"/>
      <c r="L89" s="42"/>
    </row>
    <row r="90" s="9" customFormat="1" ht="29.28" customHeight="1">
      <c r="B90" s="174"/>
      <c r="C90" s="175" t="s">
        <v>104</v>
      </c>
      <c r="D90" s="176" t="s">
        <v>56</v>
      </c>
      <c r="E90" s="176" t="s">
        <v>52</v>
      </c>
      <c r="F90" s="176" t="s">
        <v>53</v>
      </c>
      <c r="G90" s="176" t="s">
        <v>105</v>
      </c>
      <c r="H90" s="176" t="s">
        <v>106</v>
      </c>
      <c r="I90" s="177" t="s">
        <v>107</v>
      </c>
      <c r="J90" s="176" t="s">
        <v>88</v>
      </c>
      <c r="K90" s="178" t="s">
        <v>108</v>
      </c>
      <c r="L90" s="179"/>
      <c r="M90" s="87" t="s">
        <v>1</v>
      </c>
      <c r="N90" s="88" t="s">
        <v>41</v>
      </c>
      <c r="O90" s="88" t="s">
        <v>109</v>
      </c>
      <c r="P90" s="88" t="s">
        <v>110</v>
      </c>
      <c r="Q90" s="88" t="s">
        <v>111</v>
      </c>
      <c r="R90" s="88" t="s">
        <v>112</v>
      </c>
      <c r="S90" s="88" t="s">
        <v>113</v>
      </c>
      <c r="T90" s="89" t="s">
        <v>114</v>
      </c>
    </row>
    <row r="91" s="1" customFormat="1" ht="22.8" customHeight="1">
      <c r="B91" s="37"/>
      <c r="C91" s="94" t="s">
        <v>115</v>
      </c>
      <c r="D91" s="38"/>
      <c r="E91" s="38"/>
      <c r="F91" s="38"/>
      <c r="G91" s="38"/>
      <c r="H91" s="38"/>
      <c r="I91" s="126"/>
      <c r="J91" s="180">
        <f>BK91</f>
        <v>0</v>
      </c>
      <c r="K91" s="38"/>
      <c r="L91" s="42"/>
      <c r="M91" s="90"/>
      <c r="N91" s="91"/>
      <c r="O91" s="91"/>
      <c r="P91" s="181">
        <f>P92+P254+P305</f>
        <v>0</v>
      </c>
      <c r="Q91" s="91"/>
      <c r="R91" s="181">
        <f>R92+R254+R305</f>
        <v>27.165329999999997</v>
      </c>
      <c r="S91" s="91"/>
      <c r="T91" s="182">
        <f>T92+T254+T305</f>
        <v>8.2624999999999993</v>
      </c>
      <c r="AT91" s="16" t="s">
        <v>70</v>
      </c>
      <c r="AU91" s="16" t="s">
        <v>90</v>
      </c>
      <c r="BK91" s="183">
        <f>BK92+BK254+BK305</f>
        <v>0</v>
      </c>
    </row>
    <row r="92" s="10" customFormat="1" ht="25.92" customHeight="1">
      <c r="B92" s="184"/>
      <c r="C92" s="185"/>
      <c r="D92" s="186" t="s">
        <v>70</v>
      </c>
      <c r="E92" s="187" t="s">
        <v>116</v>
      </c>
      <c r="F92" s="187" t="s">
        <v>117</v>
      </c>
      <c r="G92" s="185"/>
      <c r="H92" s="185"/>
      <c r="I92" s="188"/>
      <c r="J92" s="189">
        <f>BK92</f>
        <v>0</v>
      </c>
      <c r="K92" s="185"/>
      <c r="L92" s="190"/>
      <c r="M92" s="191"/>
      <c r="N92" s="192"/>
      <c r="O92" s="192"/>
      <c r="P92" s="193">
        <f>P93+P117+P163+P181+P190+P221+P252</f>
        <v>0</v>
      </c>
      <c r="Q92" s="192"/>
      <c r="R92" s="193">
        <f>R93+R117+R163+R181+R190+R221+R252</f>
        <v>17.25667</v>
      </c>
      <c r="S92" s="192"/>
      <c r="T92" s="194">
        <f>T93+T117+T163+T181+T190+T221+T252</f>
        <v>8.2624999999999993</v>
      </c>
      <c r="AR92" s="195" t="s">
        <v>79</v>
      </c>
      <c r="AT92" s="196" t="s">
        <v>70</v>
      </c>
      <c r="AU92" s="196" t="s">
        <v>71</v>
      </c>
      <c r="AY92" s="195" t="s">
        <v>118</v>
      </c>
      <c r="BK92" s="197">
        <f>BK93+BK117+BK163+BK181+BK190+BK221+BK252</f>
        <v>0</v>
      </c>
    </row>
    <row r="93" s="10" customFormat="1" ht="22.8" customHeight="1">
      <c r="B93" s="184"/>
      <c r="C93" s="185"/>
      <c r="D93" s="186" t="s">
        <v>70</v>
      </c>
      <c r="E93" s="198" t="s">
        <v>79</v>
      </c>
      <c r="F93" s="198" t="s">
        <v>119</v>
      </c>
      <c r="G93" s="185"/>
      <c r="H93" s="185"/>
      <c r="I93" s="188"/>
      <c r="J93" s="199">
        <f>BK93</f>
        <v>0</v>
      </c>
      <c r="K93" s="185"/>
      <c r="L93" s="190"/>
      <c r="M93" s="191"/>
      <c r="N93" s="192"/>
      <c r="O93" s="192"/>
      <c r="P93" s="193">
        <f>SUM(P94:P116)</f>
        <v>0</v>
      </c>
      <c r="Q93" s="192"/>
      <c r="R93" s="193">
        <f>SUM(R94:R116)</f>
        <v>0</v>
      </c>
      <c r="S93" s="192"/>
      <c r="T93" s="194">
        <f>SUM(T94:T116)</f>
        <v>0</v>
      </c>
      <c r="AR93" s="195" t="s">
        <v>79</v>
      </c>
      <c r="AT93" s="196" t="s">
        <v>70</v>
      </c>
      <c r="AU93" s="196" t="s">
        <v>79</v>
      </c>
      <c r="AY93" s="195" t="s">
        <v>118</v>
      </c>
      <c r="BK93" s="197">
        <f>SUM(BK94:BK116)</f>
        <v>0</v>
      </c>
    </row>
    <row r="94" s="1" customFormat="1" ht="16.5" customHeight="1">
      <c r="B94" s="37"/>
      <c r="C94" s="200" t="s">
        <v>79</v>
      </c>
      <c r="D94" s="200" t="s">
        <v>120</v>
      </c>
      <c r="E94" s="201" t="s">
        <v>121</v>
      </c>
      <c r="F94" s="202" t="s">
        <v>122</v>
      </c>
      <c r="G94" s="203" t="s">
        <v>123</v>
      </c>
      <c r="H94" s="204">
        <v>2.2000000000000002</v>
      </c>
      <c r="I94" s="205"/>
      <c r="J94" s="206">
        <f>ROUND(I94*H94,2)</f>
        <v>0</v>
      </c>
      <c r="K94" s="202" t="s">
        <v>124</v>
      </c>
      <c r="L94" s="42"/>
      <c r="M94" s="207" t="s">
        <v>1</v>
      </c>
      <c r="N94" s="208" t="s">
        <v>42</v>
      </c>
      <c r="O94" s="78"/>
      <c r="P94" s="209">
        <f>O94*H94</f>
        <v>0</v>
      </c>
      <c r="Q94" s="209">
        <v>0</v>
      </c>
      <c r="R94" s="209">
        <f>Q94*H94</f>
        <v>0</v>
      </c>
      <c r="S94" s="209">
        <v>0</v>
      </c>
      <c r="T94" s="210">
        <f>S94*H94</f>
        <v>0</v>
      </c>
      <c r="AR94" s="16" t="s">
        <v>125</v>
      </c>
      <c r="AT94" s="16" t="s">
        <v>120</v>
      </c>
      <c r="AU94" s="16" t="s">
        <v>81</v>
      </c>
      <c r="AY94" s="16" t="s">
        <v>118</v>
      </c>
      <c r="BE94" s="211">
        <f>IF(N94="základní",J94,0)</f>
        <v>0</v>
      </c>
      <c r="BF94" s="211">
        <f>IF(N94="snížená",J94,0)</f>
        <v>0</v>
      </c>
      <c r="BG94" s="211">
        <f>IF(N94="zákl. přenesená",J94,0)</f>
        <v>0</v>
      </c>
      <c r="BH94" s="211">
        <f>IF(N94="sníž. přenesená",J94,0)</f>
        <v>0</v>
      </c>
      <c r="BI94" s="211">
        <f>IF(N94="nulová",J94,0)</f>
        <v>0</v>
      </c>
      <c r="BJ94" s="16" t="s">
        <v>79</v>
      </c>
      <c r="BK94" s="211">
        <f>ROUND(I94*H94,2)</f>
        <v>0</v>
      </c>
      <c r="BL94" s="16" t="s">
        <v>125</v>
      </c>
      <c r="BM94" s="16" t="s">
        <v>126</v>
      </c>
    </row>
    <row r="95" s="11" customFormat="1">
      <c r="B95" s="212"/>
      <c r="C95" s="213"/>
      <c r="D95" s="214" t="s">
        <v>127</v>
      </c>
      <c r="E95" s="215" t="s">
        <v>1</v>
      </c>
      <c r="F95" s="216" t="s">
        <v>128</v>
      </c>
      <c r="G95" s="213"/>
      <c r="H95" s="215" t="s">
        <v>1</v>
      </c>
      <c r="I95" s="217"/>
      <c r="J95" s="213"/>
      <c r="K95" s="213"/>
      <c r="L95" s="218"/>
      <c r="M95" s="219"/>
      <c r="N95" s="220"/>
      <c r="O95" s="220"/>
      <c r="P95" s="220"/>
      <c r="Q95" s="220"/>
      <c r="R95" s="220"/>
      <c r="S95" s="220"/>
      <c r="T95" s="221"/>
      <c r="AT95" s="222" t="s">
        <v>127</v>
      </c>
      <c r="AU95" s="222" t="s">
        <v>81</v>
      </c>
      <c r="AV95" s="11" t="s">
        <v>79</v>
      </c>
      <c r="AW95" s="11" t="s">
        <v>32</v>
      </c>
      <c r="AX95" s="11" t="s">
        <v>71</v>
      </c>
      <c r="AY95" s="222" t="s">
        <v>118</v>
      </c>
    </row>
    <row r="96" s="12" customFormat="1">
      <c r="B96" s="223"/>
      <c r="C96" s="224"/>
      <c r="D96" s="214" t="s">
        <v>127</v>
      </c>
      <c r="E96" s="225" t="s">
        <v>1</v>
      </c>
      <c r="F96" s="226" t="s">
        <v>129</v>
      </c>
      <c r="G96" s="224"/>
      <c r="H96" s="227">
        <v>2.2000000000000002</v>
      </c>
      <c r="I96" s="228"/>
      <c r="J96" s="224"/>
      <c r="K96" s="224"/>
      <c r="L96" s="229"/>
      <c r="M96" s="230"/>
      <c r="N96" s="231"/>
      <c r="O96" s="231"/>
      <c r="P96" s="231"/>
      <c r="Q96" s="231"/>
      <c r="R96" s="231"/>
      <c r="S96" s="231"/>
      <c r="T96" s="232"/>
      <c r="AT96" s="233" t="s">
        <v>127</v>
      </c>
      <c r="AU96" s="233" t="s">
        <v>81</v>
      </c>
      <c r="AV96" s="12" t="s">
        <v>81</v>
      </c>
      <c r="AW96" s="12" t="s">
        <v>32</v>
      </c>
      <c r="AX96" s="12" t="s">
        <v>79</v>
      </c>
      <c r="AY96" s="233" t="s">
        <v>118</v>
      </c>
    </row>
    <row r="97" s="1" customFormat="1" ht="16.5" customHeight="1">
      <c r="B97" s="37"/>
      <c r="C97" s="200" t="s">
        <v>81</v>
      </c>
      <c r="D97" s="200" t="s">
        <v>120</v>
      </c>
      <c r="E97" s="201" t="s">
        <v>130</v>
      </c>
      <c r="F97" s="202" t="s">
        <v>131</v>
      </c>
      <c r="G97" s="203" t="s">
        <v>132</v>
      </c>
      <c r="H97" s="204">
        <v>22</v>
      </c>
      <c r="I97" s="205"/>
      <c r="J97" s="206">
        <f>ROUND(I97*H97,2)</f>
        <v>0</v>
      </c>
      <c r="K97" s="202" t="s">
        <v>124</v>
      </c>
      <c r="L97" s="42"/>
      <c r="M97" s="207" t="s">
        <v>1</v>
      </c>
      <c r="N97" s="208" t="s">
        <v>42</v>
      </c>
      <c r="O97" s="78"/>
      <c r="P97" s="209">
        <f>O97*H97</f>
        <v>0</v>
      </c>
      <c r="Q97" s="209">
        <v>0</v>
      </c>
      <c r="R97" s="209">
        <f>Q97*H97</f>
        <v>0</v>
      </c>
      <c r="S97" s="209">
        <v>0</v>
      </c>
      <c r="T97" s="210">
        <f>S97*H97</f>
        <v>0</v>
      </c>
      <c r="AR97" s="16" t="s">
        <v>125</v>
      </c>
      <c r="AT97" s="16" t="s">
        <v>120</v>
      </c>
      <c r="AU97" s="16" t="s">
        <v>81</v>
      </c>
      <c r="AY97" s="16" t="s">
        <v>118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16" t="s">
        <v>79</v>
      </c>
      <c r="BK97" s="211">
        <f>ROUND(I97*H97,2)</f>
        <v>0</v>
      </c>
      <c r="BL97" s="16" t="s">
        <v>125</v>
      </c>
      <c r="BM97" s="16" t="s">
        <v>133</v>
      </c>
    </row>
    <row r="98" s="11" customFormat="1">
      <c r="B98" s="212"/>
      <c r="C98" s="213"/>
      <c r="D98" s="214" t="s">
        <v>127</v>
      </c>
      <c r="E98" s="215" t="s">
        <v>1</v>
      </c>
      <c r="F98" s="216" t="s">
        <v>134</v>
      </c>
      <c r="G98" s="213"/>
      <c r="H98" s="215" t="s">
        <v>1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1"/>
      <c r="AT98" s="222" t="s">
        <v>127</v>
      </c>
      <c r="AU98" s="222" t="s">
        <v>81</v>
      </c>
      <c r="AV98" s="11" t="s">
        <v>79</v>
      </c>
      <c r="AW98" s="11" t="s">
        <v>32</v>
      </c>
      <c r="AX98" s="11" t="s">
        <v>71</v>
      </c>
      <c r="AY98" s="222" t="s">
        <v>118</v>
      </c>
    </row>
    <row r="99" s="12" customFormat="1">
      <c r="B99" s="223"/>
      <c r="C99" s="224"/>
      <c r="D99" s="214" t="s">
        <v>127</v>
      </c>
      <c r="E99" s="225" t="s">
        <v>1</v>
      </c>
      <c r="F99" s="226" t="s">
        <v>135</v>
      </c>
      <c r="G99" s="224"/>
      <c r="H99" s="227">
        <v>22</v>
      </c>
      <c r="I99" s="228"/>
      <c r="J99" s="224"/>
      <c r="K99" s="224"/>
      <c r="L99" s="229"/>
      <c r="M99" s="230"/>
      <c r="N99" s="231"/>
      <c r="O99" s="231"/>
      <c r="P99" s="231"/>
      <c r="Q99" s="231"/>
      <c r="R99" s="231"/>
      <c r="S99" s="231"/>
      <c r="T99" s="232"/>
      <c r="AT99" s="233" t="s">
        <v>127</v>
      </c>
      <c r="AU99" s="233" t="s">
        <v>81</v>
      </c>
      <c r="AV99" s="12" t="s">
        <v>81</v>
      </c>
      <c r="AW99" s="12" t="s">
        <v>32</v>
      </c>
      <c r="AX99" s="12" t="s">
        <v>79</v>
      </c>
      <c r="AY99" s="233" t="s">
        <v>118</v>
      </c>
    </row>
    <row r="100" s="1" customFormat="1" ht="16.5" customHeight="1">
      <c r="B100" s="37"/>
      <c r="C100" s="200" t="s">
        <v>136</v>
      </c>
      <c r="D100" s="200" t="s">
        <v>120</v>
      </c>
      <c r="E100" s="201" t="s">
        <v>137</v>
      </c>
      <c r="F100" s="202" t="s">
        <v>138</v>
      </c>
      <c r="G100" s="203" t="s">
        <v>132</v>
      </c>
      <c r="H100" s="204">
        <v>18</v>
      </c>
      <c r="I100" s="205"/>
      <c r="J100" s="206">
        <f>ROUND(I100*H100,2)</f>
        <v>0</v>
      </c>
      <c r="K100" s="202" t="s">
        <v>124</v>
      </c>
      <c r="L100" s="42"/>
      <c r="M100" s="207" t="s">
        <v>1</v>
      </c>
      <c r="N100" s="208" t="s">
        <v>42</v>
      </c>
      <c r="O100" s="78"/>
      <c r="P100" s="209">
        <f>O100*H100</f>
        <v>0</v>
      </c>
      <c r="Q100" s="209">
        <v>0</v>
      </c>
      <c r="R100" s="209">
        <f>Q100*H100</f>
        <v>0</v>
      </c>
      <c r="S100" s="209">
        <v>0</v>
      </c>
      <c r="T100" s="210">
        <f>S100*H100</f>
        <v>0</v>
      </c>
      <c r="AR100" s="16" t="s">
        <v>125</v>
      </c>
      <c r="AT100" s="16" t="s">
        <v>120</v>
      </c>
      <c r="AU100" s="16" t="s">
        <v>81</v>
      </c>
      <c r="AY100" s="16" t="s">
        <v>118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16" t="s">
        <v>79</v>
      </c>
      <c r="BK100" s="211">
        <f>ROUND(I100*H100,2)</f>
        <v>0</v>
      </c>
      <c r="BL100" s="16" t="s">
        <v>125</v>
      </c>
      <c r="BM100" s="16" t="s">
        <v>139</v>
      </c>
    </row>
    <row r="101" s="11" customFormat="1">
      <c r="B101" s="212"/>
      <c r="C101" s="213"/>
      <c r="D101" s="214" t="s">
        <v>127</v>
      </c>
      <c r="E101" s="215" t="s">
        <v>1</v>
      </c>
      <c r="F101" s="216" t="s">
        <v>140</v>
      </c>
      <c r="G101" s="213"/>
      <c r="H101" s="215" t="s">
        <v>1</v>
      </c>
      <c r="I101" s="217"/>
      <c r="J101" s="213"/>
      <c r="K101" s="213"/>
      <c r="L101" s="218"/>
      <c r="M101" s="219"/>
      <c r="N101" s="220"/>
      <c r="O101" s="220"/>
      <c r="P101" s="220"/>
      <c r="Q101" s="220"/>
      <c r="R101" s="220"/>
      <c r="S101" s="220"/>
      <c r="T101" s="221"/>
      <c r="AT101" s="222" t="s">
        <v>127</v>
      </c>
      <c r="AU101" s="222" t="s">
        <v>81</v>
      </c>
      <c r="AV101" s="11" t="s">
        <v>79</v>
      </c>
      <c r="AW101" s="11" t="s">
        <v>32</v>
      </c>
      <c r="AX101" s="11" t="s">
        <v>71</v>
      </c>
      <c r="AY101" s="222" t="s">
        <v>118</v>
      </c>
    </row>
    <row r="102" s="12" customFormat="1">
      <c r="B102" s="223"/>
      <c r="C102" s="224"/>
      <c r="D102" s="214" t="s">
        <v>127</v>
      </c>
      <c r="E102" s="225" t="s">
        <v>1</v>
      </c>
      <c r="F102" s="226" t="s">
        <v>141</v>
      </c>
      <c r="G102" s="224"/>
      <c r="H102" s="227">
        <v>8</v>
      </c>
      <c r="I102" s="228"/>
      <c r="J102" s="224"/>
      <c r="K102" s="224"/>
      <c r="L102" s="229"/>
      <c r="M102" s="230"/>
      <c r="N102" s="231"/>
      <c r="O102" s="231"/>
      <c r="P102" s="231"/>
      <c r="Q102" s="231"/>
      <c r="R102" s="231"/>
      <c r="S102" s="231"/>
      <c r="T102" s="232"/>
      <c r="AT102" s="233" t="s">
        <v>127</v>
      </c>
      <c r="AU102" s="233" t="s">
        <v>81</v>
      </c>
      <c r="AV102" s="12" t="s">
        <v>81</v>
      </c>
      <c r="AW102" s="12" t="s">
        <v>32</v>
      </c>
      <c r="AX102" s="12" t="s">
        <v>71</v>
      </c>
      <c r="AY102" s="233" t="s">
        <v>118</v>
      </c>
    </row>
    <row r="103" s="11" customFormat="1">
      <c r="B103" s="212"/>
      <c r="C103" s="213"/>
      <c r="D103" s="214" t="s">
        <v>127</v>
      </c>
      <c r="E103" s="215" t="s">
        <v>1</v>
      </c>
      <c r="F103" s="216" t="s">
        <v>142</v>
      </c>
      <c r="G103" s="213"/>
      <c r="H103" s="215" t="s">
        <v>1</v>
      </c>
      <c r="I103" s="217"/>
      <c r="J103" s="213"/>
      <c r="K103" s="213"/>
      <c r="L103" s="218"/>
      <c r="M103" s="219"/>
      <c r="N103" s="220"/>
      <c r="O103" s="220"/>
      <c r="P103" s="220"/>
      <c r="Q103" s="220"/>
      <c r="R103" s="220"/>
      <c r="S103" s="220"/>
      <c r="T103" s="221"/>
      <c r="AT103" s="222" t="s">
        <v>127</v>
      </c>
      <c r="AU103" s="222" t="s">
        <v>81</v>
      </c>
      <c r="AV103" s="11" t="s">
        <v>79</v>
      </c>
      <c r="AW103" s="11" t="s">
        <v>32</v>
      </c>
      <c r="AX103" s="11" t="s">
        <v>71</v>
      </c>
      <c r="AY103" s="222" t="s">
        <v>118</v>
      </c>
    </row>
    <row r="104" s="12" customFormat="1">
      <c r="B104" s="223"/>
      <c r="C104" s="224"/>
      <c r="D104" s="214" t="s">
        <v>127</v>
      </c>
      <c r="E104" s="225" t="s">
        <v>1</v>
      </c>
      <c r="F104" s="226" t="s">
        <v>143</v>
      </c>
      <c r="G104" s="224"/>
      <c r="H104" s="227">
        <v>10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AT104" s="233" t="s">
        <v>127</v>
      </c>
      <c r="AU104" s="233" t="s">
        <v>81</v>
      </c>
      <c r="AV104" s="12" t="s">
        <v>81</v>
      </c>
      <c r="AW104" s="12" t="s">
        <v>32</v>
      </c>
      <c r="AX104" s="12" t="s">
        <v>71</v>
      </c>
      <c r="AY104" s="233" t="s">
        <v>118</v>
      </c>
    </row>
    <row r="105" s="13" customFormat="1">
      <c r="B105" s="234"/>
      <c r="C105" s="235"/>
      <c r="D105" s="214" t="s">
        <v>127</v>
      </c>
      <c r="E105" s="236" t="s">
        <v>1</v>
      </c>
      <c r="F105" s="237" t="s">
        <v>144</v>
      </c>
      <c r="G105" s="235"/>
      <c r="H105" s="238">
        <v>18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AT105" s="244" t="s">
        <v>127</v>
      </c>
      <c r="AU105" s="244" t="s">
        <v>81</v>
      </c>
      <c r="AV105" s="13" t="s">
        <v>125</v>
      </c>
      <c r="AW105" s="13" t="s">
        <v>32</v>
      </c>
      <c r="AX105" s="13" t="s">
        <v>79</v>
      </c>
      <c r="AY105" s="244" t="s">
        <v>118</v>
      </c>
    </row>
    <row r="106" s="1" customFormat="1" ht="16.5" customHeight="1">
      <c r="B106" s="37"/>
      <c r="C106" s="200" t="s">
        <v>125</v>
      </c>
      <c r="D106" s="200" t="s">
        <v>120</v>
      </c>
      <c r="E106" s="201" t="s">
        <v>145</v>
      </c>
      <c r="F106" s="202" t="s">
        <v>146</v>
      </c>
      <c r="G106" s="203" t="s">
        <v>123</v>
      </c>
      <c r="H106" s="204">
        <v>6.4000000000000004</v>
      </c>
      <c r="I106" s="205"/>
      <c r="J106" s="206">
        <f>ROUND(I106*H106,2)</f>
        <v>0</v>
      </c>
      <c r="K106" s="202" t="s">
        <v>124</v>
      </c>
      <c r="L106" s="42"/>
      <c r="M106" s="207" t="s">
        <v>1</v>
      </c>
      <c r="N106" s="208" t="s">
        <v>42</v>
      </c>
      <c r="O106" s="78"/>
      <c r="P106" s="209">
        <f>O106*H106</f>
        <v>0</v>
      </c>
      <c r="Q106" s="209">
        <v>0</v>
      </c>
      <c r="R106" s="209">
        <f>Q106*H106</f>
        <v>0</v>
      </c>
      <c r="S106" s="209">
        <v>0</v>
      </c>
      <c r="T106" s="210">
        <f>S106*H106</f>
        <v>0</v>
      </c>
      <c r="AR106" s="16" t="s">
        <v>125</v>
      </c>
      <c r="AT106" s="16" t="s">
        <v>120</v>
      </c>
      <c r="AU106" s="16" t="s">
        <v>81</v>
      </c>
      <c r="AY106" s="16" t="s">
        <v>118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16" t="s">
        <v>79</v>
      </c>
      <c r="BK106" s="211">
        <f>ROUND(I106*H106,2)</f>
        <v>0</v>
      </c>
      <c r="BL106" s="16" t="s">
        <v>125</v>
      </c>
      <c r="BM106" s="16" t="s">
        <v>147</v>
      </c>
    </row>
    <row r="107" s="11" customFormat="1">
      <c r="B107" s="212"/>
      <c r="C107" s="213"/>
      <c r="D107" s="214" t="s">
        <v>127</v>
      </c>
      <c r="E107" s="215" t="s">
        <v>1</v>
      </c>
      <c r="F107" s="216" t="s">
        <v>148</v>
      </c>
      <c r="G107" s="213"/>
      <c r="H107" s="215" t="s">
        <v>1</v>
      </c>
      <c r="I107" s="217"/>
      <c r="J107" s="213"/>
      <c r="K107" s="213"/>
      <c r="L107" s="218"/>
      <c r="M107" s="219"/>
      <c r="N107" s="220"/>
      <c r="O107" s="220"/>
      <c r="P107" s="220"/>
      <c r="Q107" s="220"/>
      <c r="R107" s="220"/>
      <c r="S107" s="220"/>
      <c r="T107" s="221"/>
      <c r="AT107" s="222" t="s">
        <v>127</v>
      </c>
      <c r="AU107" s="222" t="s">
        <v>81</v>
      </c>
      <c r="AV107" s="11" t="s">
        <v>79</v>
      </c>
      <c r="AW107" s="11" t="s">
        <v>32</v>
      </c>
      <c r="AX107" s="11" t="s">
        <v>71</v>
      </c>
      <c r="AY107" s="222" t="s">
        <v>118</v>
      </c>
    </row>
    <row r="108" s="11" customFormat="1">
      <c r="B108" s="212"/>
      <c r="C108" s="213"/>
      <c r="D108" s="214" t="s">
        <v>127</v>
      </c>
      <c r="E108" s="215" t="s">
        <v>1</v>
      </c>
      <c r="F108" s="216" t="s">
        <v>149</v>
      </c>
      <c r="G108" s="213"/>
      <c r="H108" s="215" t="s">
        <v>1</v>
      </c>
      <c r="I108" s="217"/>
      <c r="J108" s="213"/>
      <c r="K108" s="213"/>
      <c r="L108" s="218"/>
      <c r="M108" s="219"/>
      <c r="N108" s="220"/>
      <c r="O108" s="220"/>
      <c r="P108" s="220"/>
      <c r="Q108" s="220"/>
      <c r="R108" s="220"/>
      <c r="S108" s="220"/>
      <c r="T108" s="221"/>
      <c r="AT108" s="222" t="s">
        <v>127</v>
      </c>
      <c r="AU108" s="222" t="s">
        <v>81</v>
      </c>
      <c r="AV108" s="11" t="s">
        <v>79</v>
      </c>
      <c r="AW108" s="11" t="s">
        <v>32</v>
      </c>
      <c r="AX108" s="11" t="s">
        <v>71</v>
      </c>
      <c r="AY108" s="222" t="s">
        <v>118</v>
      </c>
    </row>
    <row r="109" s="12" customFormat="1">
      <c r="B109" s="223"/>
      <c r="C109" s="224"/>
      <c r="D109" s="214" t="s">
        <v>127</v>
      </c>
      <c r="E109" s="225" t="s">
        <v>1</v>
      </c>
      <c r="F109" s="226" t="s">
        <v>150</v>
      </c>
      <c r="G109" s="224"/>
      <c r="H109" s="227">
        <v>28</v>
      </c>
      <c r="I109" s="228"/>
      <c r="J109" s="224"/>
      <c r="K109" s="224"/>
      <c r="L109" s="229"/>
      <c r="M109" s="230"/>
      <c r="N109" s="231"/>
      <c r="O109" s="231"/>
      <c r="P109" s="231"/>
      <c r="Q109" s="231"/>
      <c r="R109" s="231"/>
      <c r="S109" s="231"/>
      <c r="T109" s="232"/>
      <c r="AT109" s="233" t="s">
        <v>127</v>
      </c>
      <c r="AU109" s="233" t="s">
        <v>81</v>
      </c>
      <c r="AV109" s="12" t="s">
        <v>81</v>
      </c>
      <c r="AW109" s="12" t="s">
        <v>32</v>
      </c>
      <c r="AX109" s="12" t="s">
        <v>71</v>
      </c>
      <c r="AY109" s="233" t="s">
        <v>118</v>
      </c>
    </row>
    <row r="110" s="11" customFormat="1">
      <c r="B110" s="212"/>
      <c r="C110" s="213"/>
      <c r="D110" s="214" t="s">
        <v>127</v>
      </c>
      <c r="E110" s="215" t="s">
        <v>1</v>
      </c>
      <c r="F110" s="216" t="s">
        <v>151</v>
      </c>
      <c r="G110" s="213"/>
      <c r="H110" s="215" t="s">
        <v>1</v>
      </c>
      <c r="I110" s="217"/>
      <c r="J110" s="213"/>
      <c r="K110" s="213"/>
      <c r="L110" s="218"/>
      <c r="M110" s="219"/>
      <c r="N110" s="220"/>
      <c r="O110" s="220"/>
      <c r="P110" s="220"/>
      <c r="Q110" s="220"/>
      <c r="R110" s="220"/>
      <c r="S110" s="220"/>
      <c r="T110" s="221"/>
      <c r="AT110" s="222" t="s">
        <v>127</v>
      </c>
      <c r="AU110" s="222" t="s">
        <v>81</v>
      </c>
      <c r="AV110" s="11" t="s">
        <v>79</v>
      </c>
      <c r="AW110" s="11" t="s">
        <v>32</v>
      </c>
      <c r="AX110" s="11" t="s">
        <v>71</v>
      </c>
      <c r="AY110" s="222" t="s">
        <v>118</v>
      </c>
    </row>
    <row r="111" s="12" customFormat="1">
      <c r="B111" s="223"/>
      <c r="C111" s="224"/>
      <c r="D111" s="214" t="s">
        <v>127</v>
      </c>
      <c r="E111" s="225" t="s">
        <v>1</v>
      </c>
      <c r="F111" s="226" t="s">
        <v>152</v>
      </c>
      <c r="G111" s="224"/>
      <c r="H111" s="227">
        <v>-21.600000000000001</v>
      </c>
      <c r="I111" s="228"/>
      <c r="J111" s="224"/>
      <c r="K111" s="224"/>
      <c r="L111" s="229"/>
      <c r="M111" s="230"/>
      <c r="N111" s="231"/>
      <c r="O111" s="231"/>
      <c r="P111" s="231"/>
      <c r="Q111" s="231"/>
      <c r="R111" s="231"/>
      <c r="S111" s="231"/>
      <c r="T111" s="232"/>
      <c r="AT111" s="233" t="s">
        <v>127</v>
      </c>
      <c r="AU111" s="233" t="s">
        <v>81</v>
      </c>
      <c r="AV111" s="12" t="s">
        <v>81</v>
      </c>
      <c r="AW111" s="12" t="s">
        <v>32</v>
      </c>
      <c r="AX111" s="12" t="s">
        <v>71</v>
      </c>
      <c r="AY111" s="233" t="s">
        <v>118</v>
      </c>
    </row>
    <row r="112" s="13" customFormat="1">
      <c r="B112" s="234"/>
      <c r="C112" s="235"/>
      <c r="D112" s="214" t="s">
        <v>127</v>
      </c>
      <c r="E112" s="236" t="s">
        <v>1</v>
      </c>
      <c r="F112" s="237" t="s">
        <v>144</v>
      </c>
      <c r="G112" s="235"/>
      <c r="H112" s="238">
        <v>6.3999999999999986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AT112" s="244" t="s">
        <v>127</v>
      </c>
      <c r="AU112" s="244" t="s">
        <v>81</v>
      </c>
      <c r="AV112" s="13" t="s">
        <v>125</v>
      </c>
      <c r="AW112" s="13" t="s">
        <v>32</v>
      </c>
      <c r="AX112" s="13" t="s">
        <v>79</v>
      </c>
      <c r="AY112" s="244" t="s">
        <v>118</v>
      </c>
    </row>
    <row r="113" s="1" customFormat="1" ht="16.5" customHeight="1">
      <c r="B113" s="37"/>
      <c r="C113" s="200" t="s">
        <v>153</v>
      </c>
      <c r="D113" s="200" t="s">
        <v>120</v>
      </c>
      <c r="E113" s="201" t="s">
        <v>154</v>
      </c>
      <c r="F113" s="202" t="s">
        <v>155</v>
      </c>
      <c r="G113" s="203" t="s">
        <v>123</v>
      </c>
      <c r="H113" s="204">
        <v>6.4000000000000004</v>
      </c>
      <c r="I113" s="205"/>
      <c r="J113" s="206">
        <f>ROUND(I113*H113,2)</f>
        <v>0</v>
      </c>
      <c r="K113" s="202" t="s">
        <v>124</v>
      </c>
      <c r="L113" s="42"/>
      <c r="M113" s="207" t="s">
        <v>1</v>
      </c>
      <c r="N113" s="208" t="s">
        <v>42</v>
      </c>
      <c r="O113" s="78"/>
      <c r="P113" s="209">
        <f>O113*H113</f>
        <v>0</v>
      </c>
      <c r="Q113" s="209">
        <v>0</v>
      </c>
      <c r="R113" s="209">
        <f>Q113*H113</f>
        <v>0</v>
      </c>
      <c r="S113" s="209">
        <v>0</v>
      </c>
      <c r="T113" s="210">
        <f>S113*H113</f>
        <v>0</v>
      </c>
      <c r="AR113" s="16" t="s">
        <v>125</v>
      </c>
      <c r="AT113" s="16" t="s">
        <v>120</v>
      </c>
      <c r="AU113" s="16" t="s">
        <v>81</v>
      </c>
      <c r="AY113" s="16" t="s">
        <v>118</v>
      </c>
      <c r="BE113" s="211">
        <f>IF(N113="základní",J113,0)</f>
        <v>0</v>
      </c>
      <c r="BF113" s="211">
        <f>IF(N113="snížená",J113,0)</f>
        <v>0</v>
      </c>
      <c r="BG113" s="211">
        <f>IF(N113="zákl. přenesená",J113,0)</f>
        <v>0</v>
      </c>
      <c r="BH113" s="211">
        <f>IF(N113="sníž. přenesená",J113,0)</f>
        <v>0</v>
      </c>
      <c r="BI113" s="211">
        <f>IF(N113="nulová",J113,0)</f>
        <v>0</v>
      </c>
      <c r="BJ113" s="16" t="s">
        <v>79</v>
      </c>
      <c r="BK113" s="211">
        <f>ROUND(I113*H113,2)</f>
        <v>0</v>
      </c>
      <c r="BL113" s="16" t="s">
        <v>125</v>
      </c>
      <c r="BM113" s="16" t="s">
        <v>156</v>
      </c>
    </row>
    <row r="114" s="1" customFormat="1" ht="16.5" customHeight="1">
      <c r="B114" s="37"/>
      <c r="C114" s="200" t="s">
        <v>157</v>
      </c>
      <c r="D114" s="200" t="s">
        <v>120</v>
      </c>
      <c r="E114" s="201" t="s">
        <v>158</v>
      </c>
      <c r="F114" s="202" t="s">
        <v>159</v>
      </c>
      <c r="G114" s="203" t="s">
        <v>123</v>
      </c>
      <c r="H114" s="204">
        <v>6.4000000000000004</v>
      </c>
      <c r="I114" s="205"/>
      <c r="J114" s="206">
        <f>ROUND(I114*H114,2)</f>
        <v>0</v>
      </c>
      <c r="K114" s="202" t="s">
        <v>124</v>
      </c>
      <c r="L114" s="42"/>
      <c r="M114" s="207" t="s">
        <v>1</v>
      </c>
      <c r="N114" s="208" t="s">
        <v>42</v>
      </c>
      <c r="O114" s="78"/>
      <c r="P114" s="209">
        <f>O114*H114</f>
        <v>0</v>
      </c>
      <c r="Q114" s="209">
        <v>0</v>
      </c>
      <c r="R114" s="209">
        <f>Q114*H114</f>
        <v>0</v>
      </c>
      <c r="S114" s="209">
        <v>0</v>
      </c>
      <c r="T114" s="210">
        <f>S114*H114</f>
        <v>0</v>
      </c>
      <c r="AR114" s="16" t="s">
        <v>125</v>
      </c>
      <c r="AT114" s="16" t="s">
        <v>120</v>
      </c>
      <c r="AU114" s="16" t="s">
        <v>81</v>
      </c>
      <c r="AY114" s="16" t="s">
        <v>118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6" t="s">
        <v>79</v>
      </c>
      <c r="BK114" s="211">
        <f>ROUND(I114*H114,2)</f>
        <v>0</v>
      </c>
      <c r="BL114" s="16" t="s">
        <v>125</v>
      </c>
      <c r="BM114" s="16" t="s">
        <v>160</v>
      </c>
    </row>
    <row r="115" s="1" customFormat="1" ht="16.5" customHeight="1">
      <c r="B115" s="37"/>
      <c r="C115" s="200" t="s">
        <v>161</v>
      </c>
      <c r="D115" s="200" t="s">
        <v>120</v>
      </c>
      <c r="E115" s="201" t="s">
        <v>162</v>
      </c>
      <c r="F115" s="202" t="s">
        <v>163</v>
      </c>
      <c r="G115" s="203" t="s">
        <v>164</v>
      </c>
      <c r="H115" s="204">
        <v>9.5999999999999996</v>
      </c>
      <c r="I115" s="205"/>
      <c r="J115" s="206">
        <f>ROUND(I115*H115,2)</f>
        <v>0</v>
      </c>
      <c r="K115" s="202" t="s">
        <v>1</v>
      </c>
      <c r="L115" s="42"/>
      <c r="M115" s="207" t="s">
        <v>1</v>
      </c>
      <c r="N115" s="208" t="s">
        <v>42</v>
      </c>
      <c r="O115" s="78"/>
      <c r="P115" s="209">
        <f>O115*H115</f>
        <v>0</v>
      </c>
      <c r="Q115" s="209">
        <v>0</v>
      </c>
      <c r="R115" s="209">
        <f>Q115*H115</f>
        <v>0</v>
      </c>
      <c r="S115" s="209">
        <v>0</v>
      </c>
      <c r="T115" s="210">
        <f>S115*H115</f>
        <v>0</v>
      </c>
      <c r="AR115" s="16" t="s">
        <v>125</v>
      </c>
      <c r="AT115" s="16" t="s">
        <v>120</v>
      </c>
      <c r="AU115" s="16" t="s">
        <v>81</v>
      </c>
      <c r="AY115" s="16" t="s">
        <v>118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16" t="s">
        <v>79</v>
      </c>
      <c r="BK115" s="211">
        <f>ROUND(I115*H115,2)</f>
        <v>0</v>
      </c>
      <c r="BL115" s="16" t="s">
        <v>125</v>
      </c>
      <c r="BM115" s="16" t="s">
        <v>165</v>
      </c>
    </row>
    <row r="116" s="12" customFormat="1">
      <c r="B116" s="223"/>
      <c r="C116" s="224"/>
      <c r="D116" s="214" t="s">
        <v>127</v>
      </c>
      <c r="E116" s="225" t="s">
        <v>1</v>
      </c>
      <c r="F116" s="226" t="s">
        <v>166</v>
      </c>
      <c r="G116" s="224"/>
      <c r="H116" s="227">
        <v>9.5999999999999996</v>
      </c>
      <c r="I116" s="228"/>
      <c r="J116" s="224"/>
      <c r="K116" s="224"/>
      <c r="L116" s="229"/>
      <c r="M116" s="230"/>
      <c r="N116" s="231"/>
      <c r="O116" s="231"/>
      <c r="P116" s="231"/>
      <c r="Q116" s="231"/>
      <c r="R116" s="231"/>
      <c r="S116" s="231"/>
      <c r="T116" s="232"/>
      <c r="AT116" s="233" t="s">
        <v>127</v>
      </c>
      <c r="AU116" s="233" t="s">
        <v>81</v>
      </c>
      <c r="AV116" s="12" t="s">
        <v>81</v>
      </c>
      <c r="AW116" s="12" t="s">
        <v>32</v>
      </c>
      <c r="AX116" s="12" t="s">
        <v>79</v>
      </c>
      <c r="AY116" s="233" t="s">
        <v>118</v>
      </c>
    </row>
    <row r="117" s="10" customFormat="1" ht="22.8" customHeight="1">
      <c r="B117" s="184"/>
      <c r="C117" s="185"/>
      <c r="D117" s="186" t="s">
        <v>70</v>
      </c>
      <c r="E117" s="198" t="s">
        <v>167</v>
      </c>
      <c r="F117" s="198" t="s">
        <v>168</v>
      </c>
      <c r="G117" s="185"/>
      <c r="H117" s="185"/>
      <c r="I117" s="188"/>
      <c r="J117" s="199">
        <f>BK117</f>
        <v>0</v>
      </c>
      <c r="K117" s="185"/>
      <c r="L117" s="190"/>
      <c r="M117" s="191"/>
      <c r="N117" s="192"/>
      <c r="O117" s="192"/>
      <c r="P117" s="193">
        <f>SUM(P118:P162)</f>
        <v>0</v>
      </c>
      <c r="Q117" s="192"/>
      <c r="R117" s="193">
        <f>SUM(R118:R162)</f>
        <v>0</v>
      </c>
      <c r="S117" s="192"/>
      <c r="T117" s="194">
        <f>SUM(T118:T162)</f>
        <v>8.2624999999999993</v>
      </c>
      <c r="AR117" s="195" t="s">
        <v>79</v>
      </c>
      <c r="AT117" s="196" t="s">
        <v>70</v>
      </c>
      <c r="AU117" s="196" t="s">
        <v>79</v>
      </c>
      <c r="AY117" s="195" t="s">
        <v>118</v>
      </c>
      <c r="BK117" s="197">
        <f>SUM(BK118:BK162)</f>
        <v>0</v>
      </c>
    </row>
    <row r="118" s="1" customFormat="1" ht="16.5" customHeight="1">
      <c r="B118" s="37"/>
      <c r="C118" s="200" t="s">
        <v>169</v>
      </c>
      <c r="D118" s="200" t="s">
        <v>120</v>
      </c>
      <c r="E118" s="201" t="s">
        <v>170</v>
      </c>
      <c r="F118" s="202" t="s">
        <v>171</v>
      </c>
      <c r="G118" s="203" t="s">
        <v>132</v>
      </c>
      <c r="H118" s="204">
        <v>6</v>
      </c>
      <c r="I118" s="205"/>
      <c r="J118" s="206">
        <f>ROUND(I118*H118,2)</f>
        <v>0</v>
      </c>
      <c r="K118" s="202" t="s">
        <v>124</v>
      </c>
      <c r="L118" s="42"/>
      <c r="M118" s="207" t="s">
        <v>1</v>
      </c>
      <c r="N118" s="208" t="s">
        <v>42</v>
      </c>
      <c r="O118" s="78"/>
      <c r="P118" s="209">
        <f>O118*H118</f>
        <v>0</v>
      </c>
      <c r="Q118" s="209">
        <v>0</v>
      </c>
      <c r="R118" s="209">
        <f>Q118*H118</f>
        <v>0</v>
      </c>
      <c r="S118" s="209">
        <v>0.22</v>
      </c>
      <c r="T118" s="210">
        <f>S118*H118</f>
        <v>1.3200000000000001</v>
      </c>
      <c r="AR118" s="16" t="s">
        <v>125</v>
      </c>
      <c r="AT118" s="16" t="s">
        <v>120</v>
      </c>
      <c r="AU118" s="16" t="s">
        <v>81</v>
      </c>
      <c r="AY118" s="16" t="s">
        <v>118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6" t="s">
        <v>79</v>
      </c>
      <c r="BK118" s="211">
        <f>ROUND(I118*H118,2)</f>
        <v>0</v>
      </c>
      <c r="BL118" s="16" t="s">
        <v>125</v>
      </c>
      <c r="BM118" s="16" t="s">
        <v>172</v>
      </c>
    </row>
    <row r="119" s="11" customFormat="1">
      <c r="B119" s="212"/>
      <c r="C119" s="213"/>
      <c r="D119" s="214" t="s">
        <v>127</v>
      </c>
      <c r="E119" s="215" t="s">
        <v>1</v>
      </c>
      <c r="F119" s="216" t="s">
        <v>173</v>
      </c>
      <c r="G119" s="213"/>
      <c r="H119" s="215" t="s">
        <v>1</v>
      </c>
      <c r="I119" s="217"/>
      <c r="J119" s="213"/>
      <c r="K119" s="213"/>
      <c r="L119" s="218"/>
      <c r="M119" s="219"/>
      <c r="N119" s="220"/>
      <c r="O119" s="220"/>
      <c r="P119" s="220"/>
      <c r="Q119" s="220"/>
      <c r="R119" s="220"/>
      <c r="S119" s="220"/>
      <c r="T119" s="221"/>
      <c r="AT119" s="222" t="s">
        <v>127</v>
      </c>
      <c r="AU119" s="222" t="s">
        <v>81</v>
      </c>
      <c r="AV119" s="11" t="s">
        <v>79</v>
      </c>
      <c r="AW119" s="11" t="s">
        <v>32</v>
      </c>
      <c r="AX119" s="11" t="s">
        <v>71</v>
      </c>
      <c r="AY119" s="222" t="s">
        <v>118</v>
      </c>
    </row>
    <row r="120" s="12" customFormat="1">
      <c r="B120" s="223"/>
      <c r="C120" s="224"/>
      <c r="D120" s="214" t="s">
        <v>127</v>
      </c>
      <c r="E120" s="225" t="s">
        <v>1</v>
      </c>
      <c r="F120" s="226" t="s">
        <v>174</v>
      </c>
      <c r="G120" s="224"/>
      <c r="H120" s="227">
        <v>6</v>
      </c>
      <c r="I120" s="228"/>
      <c r="J120" s="224"/>
      <c r="K120" s="224"/>
      <c r="L120" s="229"/>
      <c r="M120" s="230"/>
      <c r="N120" s="231"/>
      <c r="O120" s="231"/>
      <c r="P120" s="231"/>
      <c r="Q120" s="231"/>
      <c r="R120" s="231"/>
      <c r="S120" s="231"/>
      <c r="T120" s="232"/>
      <c r="AT120" s="233" t="s">
        <v>127</v>
      </c>
      <c r="AU120" s="233" t="s">
        <v>81</v>
      </c>
      <c r="AV120" s="12" t="s">
        <v>81</v>
      </c>
      <c r="AW120" s="12" t="s">
        <v>32</v>
      </c>
      <c r="AX120" s="12" t="s">
        <v>79</v>
      </c>
      <c r="AY120" s="233" t="s">
        <v>118</v>
      </c>
    </row>
    <row r="121" s="11" customFormat="1">
      <c r="B121" s="212"/>
      <c r="C121" s="213"/>
      <c r="D121" s="214" t="s">
        <v>127</v>
      </c>
      <c r="E121" s="215" t="s">
        <v>1</v>
      </c>
      <c r="F121" s="216" t="s">
        <v>175</v>
      </c>
      <c r="G121" s="213"/>
      <c r="H121" s="215" t="s">
        <v>1</v>
      </c>
      <c r="I121" s="217"/>
      <c r="J121" s="213"/>
      <c r="K121" s="213"/>
      <c r="L121" s="218"/>
      <c r="M121" s="219"/>
      <c r="N121" s="220"/>
      <c r="O121" s="220"/>
      <c r="P121" s="220"/>
      <c r="Q121" s="220"/>
      <c r="R121" s="220"/>
      <c r="S121" s="220"/>
      <c r="T121" s="221"/>
      <c r="AT121" s="222" t="s">
        <v>127</v>
      </c>
      <c r="AU121" s="222" t="s">
        <v>81</v>
      </c>
      <c r="AV121" s="11" t="s">
        <v>79</v>
      </c>
      <c r="AW121" s="11" t="s">
        <v>32</v>
      </c>
      <c r="AX121" s="11" t="s">
        <v>71</v>
      </c>
      <c r="AY121" s="222" t="s">
        <v>118</v>
      </c>
    </row>
    <row r="122" s="11" customFormat="1">
      <c r="B122" s="212"/>
      <c r="C122" s="213"/>
      <c r="D122" s="214" t="s">
        <v>127</v>
      </c>
      <c r="E122" s="215" t="s">
        <v>1</v>
      </c>
      <c r="F122" s="216" t="s">
        <v>176</v>
      </c>
      <c r="G122" s="213"/>
      <c r="H122" s="215" t="s">
        <v>1</v>
      </c>
      <c r="I122" s="217"/>
      <c r="J122" s="213"/>
      <c r="K122" s="213"/>
      <c r="L122" s="218"/>
      <c r="M122" s="219"/>
      <c r="N122" s="220"/>
      <c r="O122" s="220"/>
      <c r="P122" s="220"/>
      <c r="Q122" s="220"/>
      <c r="R122" s="220"/>
      <c r="S122" s="220"/>
      <c r="T122" s="221"/>
      <c r="AT122" s="222" t="s">
        <v>127</v>
      </c>
      <c r="AU122" s="222" t="s">
        <v>81</v>
      </c>
      <c r="AV122" s="11" t="s">
        <v>79</v>
      </c>
      <c r="AW122" s="11" t="s">
        <v>32</v>
      </c>
      <c r="AX122" s="11" t="s">
        <v>71</v>
      </c>
      <c r="AY122" s="222" t="s">
        <v>118</v>
      </c>
    </row>
    <row r="123" s="11" customFormat="1">
      <c r="B123" s="212"/>
      <c r="C123" s="213"/>
      <c r="D123" s="214" t="s">
        <v>127</v>
      </c>
      <c r="E123" s="215" t="s">
        <v>1</v>
      </c>
      <c r="F123" s="216" t="s">
        <v>177</v>
      </c>
      <c r="G123" s="213"/>
      <c r="H123" s="215" t="s">
        <v>1</v>
      </c>
      <c r="I123" s="217"/>
      <c r="J123" s="213"/>
      <c r="K123" s="213"/>
      <c r="L123" s="218"/>
      <c r="M123" s="219"/>
      <c r="N123" s="220"/>
      <c r="O123" s="220"/>
      <c r="P123" s="220"/>
      <c r="Q123" s="220"/>
      <c r="R123" s="220"/>
      <c r="S123" s="220"/>
      <c r="T123" s="221"/>
      <c r="AT123" s="222" t="s">
        <v>127</v>
      </c>
      <c r="AU123" s="222" t="s">
        <v>81</v>
      </c>
      <c r="AV123" s="11" t="s">
        <v>79</v>
      </c>
      <c r="AW123" s="11" t="s">
        <v>32</v>
      </c>
      <c r="AX123" s="11" t="s">
        <v>71</v>
      </c>
      <c r="AY123" s="222" t="s">
        <v>118</v>
      </c>
    </row>
    <row r="124" s="1" customFormat="1" ht="16.5" customHeight="1">
      <c r="B124" s="37"/>
      <c r="C124" s="200" t="s">
        <v>178</v>
      </c>
      <c r="D124" s="200" t="s">
        <v>120</v>
      </c>
      <c r="E124" s="201" t="s">
        <v>179</v>
      </c>
      <c r="F124" s="202" t="s">
        <v>180</v>
      </c>
      <c r="G124" s="203" t="s">
        <v>132</v>
      </c>
      <c r="H124" s="204">
        <v>7</v>
      </c>
      <c r="I124" s="205"/>
      <c r="J124" s="206">
        <f>ROUND(I124*H124,2)</f>
        <v>0</v>
      </c>
      <c r="K124" s="202" t="s">
        <v>124</v>
      </c>
      <c r="L124" s="42"/>
      <c r="M124" s="207" t="s">
        <v>1</v>
      </c>
      <c r="N124" s="208" t="s">
        <v>42</v>
      </c>
      <c r="O124" s="78"/>
      <c r="P124" s="209">
        <f>O124*H124</f>
        <v>0</v>
      </c>
      <c r="Q124" s="209">
        <v>0</v>
      </c>
      <c r="R124" s="209">
        <f>Q124*H124</f>
        <v>0</v>
      </c>
      <c r="S124" s="209">
        <v>0.45000000000000001</v>
      </c>
      <c r="T124" s="210">
        <f>S124*H124</f>
        <v>3.1499999999999999</v>
      </c>
      <c r="AR124" s="16" t="s">
        <v>125</v>
      </c>
      <c r="AT124" s="16" t="s">
        <v>120</v>
      </c>
      <c r="AU124" s="16" t="s">
        <v>81</v>
      </c>
      <c r="AY124" s="16" t="s">
        <v>118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6" t="s">
        <v>79</v>
      </c>
      <c r="BK124" s="211">
        <f>ROUND(I124*H124,2)</f>
        <v>0</v>
      </c>
      <c r="BL124" s="16" t="s">
        <v>125</v>
      </c>
      <c r="BM124" s="16" t="s">
        <v>181</v>
      </c>
    </row>
    <row r="125" s="11" customFormat="1">
      <c r="B125" s="212"/>
      <c r="C125" s="213"/>
      <c r="D125" s="214" t="s">
        <v>127</v>
      </c>
      <c r="E125" s="215" t="s">
        <v>1</v>
      </c>
      <c r="F125" s="216" t="s">
        <v>182</v>
      </c>
      <c r="G125" s="213"/>
      <c r="H125" s="215" t="s">
        <v>1</v>
      </c>
      <c r="I125" s="217"/>
      <c r="J125" s="213"/>
      <c r="K125" s="213"/>
      <c r="L125" s="218"/>
      <c r="M125" s="219"/>
      <c r="N125" s="220"/>
      <c r="O125" s="220"/>
      <c r="P125" s="220"/>
      <c r="Q125" s="220"/>
      <c r="R125" s="220"/>
      <c r="S125" s="220"/>
      <c r="T125" s="221"/>
      <c r="AT125" s="222" t="s">
        <v>127</v>
      </c>
      <c r="AU125" s="222" t="s">
        <v>81</v>
      </c>
      <c r="AV125" s="11" t="s">
        <v>79</v>
      </c>
      <c r="AW125" s="11" t="s">
        <v>32</v>
      </c>
      <c r="AX125" s="11" t="s">
        <v>71</v>
      </c>
      <c r="AY125" s="222" t="s">
        <v>118</v>
      </c>
    </row>
    <row r="126" s="12" customFormat="1">
      <c r="B126" s="223"/>
      <c r="C126" s="224"/>
      <c r="D126" s="214" t="s">
        <v>127</v>
      </c>
      <c r="E126" s="225" t="s">
        <v>1</v>
      </c>
      <c r="F126" s="226" t="s">
        <v>183</v>
      </c>
      <c r="G126" s="224"/>
      <c r="H126" s="227">
        <v>10</v>
      </c>
      <c r="I126" s="228"/>
      <c r="J126" s="224"/>
      <c r="K126" s="224"/>
      <c r="L126" s="229"/>
      <c r="M126" s="230"/>
      <c r="N126" s="231"/>
      <c r="O126" s="231"/>
      <c r="P126" s="231"/>
      <c r="Q126" s="231"/>
      <c r="R126" s="231"/>
      <c r="S126" s="231"/>
      <c r="T126" s="232"/>
      <c r="AT126" s="233" t="s">
        <v>127</v>
      </c>
      <c r="AU126" s="233" t="s">
        <v>81</v>
      </c>
      <c r="AV126" s="12" t="s">
        <v>81</v>
      </c>
      <c r="AW126" s="12" t="s">
        <v>32</v>
      </c>
      <c r="AX126" s="12" t="s">
        <v>71</v>
      </c>
      <c r="AY126" s="233" t="s">
        <v>118</v>
      </c>
    </row>
    <row r="127" s="11" customFormat="1">
      <c r="B127" s="212"/>
      <c r="C127" s="213"/>
      <c r="D127" s="214" t="s">
        <v>127</v>
      </c>
      <c r="E127" s="215" t="s">
        <v>1</v>
      </c>
      <c r="F127" s="216" t="s">
        <v>184</v>
      </c>
      <c r="G127" s="213"/>
      <c r="H127" s="215" t="s">
        <v>1</v>
      </c>
      <c r="I127" s="217"/>
      <c r="J127" s="213"/>
      <c r="K127" s="213"/>
      <c r="L127" s="218"/>
      <c r="M127" s="219"/>
      <c r="N127" s="220"/>
      <c r="O127" s="220"/>
      <c r="P127" s="220"/>
      <c r="Q127" s="220"/>
      <c r="R127" s="220"/>
      <c r="S127" s="220"/>
      <c r="T127" s="221"/>
      <c r="AT127" s="222" t="s">
        <v>127</v>
      </c>
      <c r="AU127" s="222" t="s">
        <v>81</v>
      </c>
      <c r="AV127" s="11" t="s">
        <v>79</v>
      </c>
      <c r="AW127" s="11" t="s">
        <v>32</v>
      </c>
      <c r="AX127" s="11" t="s">
        <v>71</v>
      </c>
      <c r="AY127" s="222" t="s">
        <v>118</v>
      </c>
    </row>
    <row r="128" s="12" customFormat="1">
      <c r="B128" s="223"/>
      <c r="C128" s="224"/>
      <c r="D128" s="214" t="s">
        <v>127</v>
      </c>
      <c r="E128" s="225" t="s">
        <v>1</v>
      </c>
      <c r="F128" s="226" t="s">
        <v>185</v>
      </c>
      <c r="G128" s="224"/>
      <c r="H128" s="227">
        <v>-3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AT128" s="233" t="s">
        <v>127</v>
      </c>
      <c r="AU128" s="233" t="s">
        <v>81</v>
      </c>
      <c r="AV128" s="12" t="s">
        <v>81</v>
      </c>
      <c r="AW128" s="12" t="s">
        <v>32</v>
      </c>
      <c r="AX128" s="12" t="s">
        <v>71</v>
      </c>
      <c r="AY128" s="233" t="s">
        <v>118</v>
      </c>
    </row>
    <row r="129" s="13" customFormat="1">
      <c r="B129" s="234"/>
      <c r="C129" s="235"/>
      <c r="D129" s="214" t="s">
        <v>127</v>
      </c>
      <c r="E129" s="236" t="s">
        <v>1</v>
      </c>
      <c r="F129" s="237" t="s">
        <v>144</v>
      </c>
      <c r="G129" s="235"/>
      <c r="H129" s="238">
        <v>7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AT129" s="244" t="s">
        <v>127</v>
      </c>
      <c r="AU129" s="244" t="s">
        <v>81</v>
      </c>
      <c r="AV129" s="13" t="s">
        <v>125</v>
      </c>
      <c r="AW129" s="13" t="s">
        <v>32</v>
      </c>
      <c r="AX129" s="13" t="s">
        <v>79</v>
      </c>
      <c r="AY129" s="244" t="s">
        <v>118</v>
      </c>
    </row>
    <row r="130" s="11" customFormat="1">
      <c r="B130" s="212"/>
      <c r="C130" s="213"/>
      <c r="D130" s="214" t="s">
        <v>127</v>
      </c>
      <c r="E130" s="215" t="s">
        <v>1</v>
      </c>
      <c r="F130" s="216" t="s">
        <v>175</v>
      </c>
      <c r="G130" s="213"/>
      <c r="H130" s="215" t="s">
        <v>1</v>
      </c>
      <c r="I130" s="217"/>
      <c r="J130" s="213"/>
      <c r="K130" s="213"/>
      <c r="L130" s="218"/>
      <c r="M130" s="219"/>
      <c r="N130" s="220"/>
      <c r="O130" s="220"/>
      <c r="P130" s="220"/>
      <c r="Q130" s="220"/>
      <c r="R130" s="220"/>
      <c r="S130" s="220"/>
      <c r="T130" s="221"/>
      <c r="AT130" s="222" t="s">
        <v>127</v>
      </c>
      <c r="AU130" s="222" t="s">
        <v>81</v>
      </c>
      <c r="AV130" s="11" t="s">
        <v>79</v>
      </c>
      <c r="AW130" s="11" t="s">
        <v>32</v>
      </c>
      <c r="AX130" s="11" t="s">
        <v>71</v>
      </c>
      <c r="AY130" s="222" t="s">
        <v>118</v>
      </c>
    </row>
    <row r="131" s="11" customFormat="1">
      <c r="B131" s="212"/>
      <c r="C131" s="213"/>
      <c r="D131" s="214" t="s">
        <v>127</v>
      </c>
      <c r="E131" s="215" t="s">
        <v>1</v>
      </c>
      <c r="F131" s="216" t="s">
        <v>176</v>
      </c>
      <c r="G131" s="213"/>
      <c r="H131" s="215" t="s">
        <v>1</v>
      </c>
      <c r="I131" s="217"/>
      <c r="J131" s="213"/>
      <c r="K131" s="213"/>
      <c r="L131" s="218"/>
      <c r="M131" s="219"/>
      <c r="N131" s="220"/>
      <c r="O131" s="220"/>
      <c r="P131" s="220"/>
      <c r="Q131" s="220"/>
      <c r="R131" s="220"/>
      <c r="S131" s="220"/>
      <c r="T131" s="221"/>
      <c r="AT131" s="222" t="s">
        <v>127</v>
      </c>
      <c r="AU131" s="222" t="s">
        <v>81</v>
      </c>
      <c r="AV131" s="11" t="s">
        <v>79</v>
      </c>
      <c r="AW131" s="11" t="s">
        <v>32</v>
      </c>
      <c r="AX131" s="11" t="s">
        <v>71</v>
      </c>
      <c r="AY131" s="222" t="s">
        <v>118</v>
      </c>
    </row>
    <row r="132" s="11" customFormat="1">
      <c r="B132" s="212"/>
      <c r="C132" s="213"/>
      <c r="D132" s="214" t="s">
        <v>127</v>
      </c>
      <c r="E132" s="215" t="s">
        <v>1</v>
      </c>
      <c r="F132" s="216" t="s">
        <v>177</v>
      </c>
      <c r="G132" s="213"/>
      <c r="H132" s="215" t="s">
        <v>1</v>
      </c>
      <c r="I132" s="217"/>
      <c r="J132" s="213"/>
      <c r="K132" s="213"/>
      <c r="L132" s="218"/>
      <c r="M132" s="219"/>
      <c r="N132" s="220"/>
      <c r="O132" s="220"/>
      <c r="P132" s="220"/>
      <c r="Q132" s="220"/>
      <c r="R132" s="220"/>
      <c r="S132" s="220"/>
      <c r="T132" s="221"/>
      <c r="AT132" s="222" t="s">
        <v>127</v>
      </c>
      <c r="AU132" s="222" t="s">
        <v>81</v>
      </c>
      <c r="AV132" s="11" t="s">
        <v>79</v>
      </c>
      <c r="AW132" s="11" t="s">
        <v>32</v>
      </c>
      <c r="AX132" s="11" t="s">
        <v>71</v>
      </c>
      <c r="AY132" s="222" t="s">
        <v>118</v>
      </c>
    </row>
    <row r="133" s="1" customFormat="1" ht="16.5" customHeight="1">
      <c r="B133" s="37"/>
      <c r="C133" s="200" t="s">
        <v>186</v>
      </c>
      <c r="D133" s="200" t="s">
        <v>120</v>
      </c>
      <c r="E133" s="201" t="s">
        <v>187</v>
      </c>
      <c r="F133" s="202" t="s">
        <v>188</v>
      </c>
      <c r="G133" s="203" t="s">
        <v>132</v>
      </c>
      <c r="H133" s="204">
        <v>3</v>
      </c>
      <c r="I133" s="205"/>
      <c r="J133" s="206">
        <f>ROUND(I133*H133,2)</f>
        <v>0</v>
      </c>
      <c r="K133" s="202" t="s">
        <v>124</v>
      </c>
      <c r="L133" s="42"/>
      <c r="M133" s="207" t="s">
        <v>1</v>
      </c>
      <c r="N133" s="208" t="s">
        <v>42</v>
      </c>
      <c r="O133" s="78"/>
      <c r="P133" s="209">
        <f>O133*H133</f>
        <v>0</v>
      </c>
      <c r="Q133" s="209">
        <v>0</v>
      </c>
      <c r="R133" s="209">
        <f>Q133*H133</f>
        <v>0</v>
      </c>
      <c r="S133" s="209">
        <v>0.45000000000000001</v>
      </c>
      <c r="T133" s="210">
        <f>S133*H133</f>
        <v>1.3500000000000001</v>
      </c>
      <c r="AR133" s="16" t="s">
        <v>125</v>
      </c>
      <c r="AT133" s="16" t="s">
        <v>120</v>
      </c>
      <c r="AU133" s="16" t="s">
        <v>81</v>
      </c>
      <c r="AY133" s="16" t="s">
        <v>118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6" t="s">
        <v>79</v>
      </c>
      <c r="BK133" s="211">
        <f>ROUND(I133*H133,2)</f>
        <v>0</v>
      </c>
      <c r="BL133" s="16" t="s">
        <v>125</v>
      </c>
      <c r="BM133" s="16" t="s">
        <v>189</v>
      </c>
    </row>
    <row r="134" s="11" customFormat="1">
      <c r="B134" s="212"/>
      <c r="C134" s="213"/>
      <c r="D134" s="214" t="s">
        <v>127</v>
      </c>
      <c r="E134" s="215" t="s">
        <v>1</v>
      </c>
      <c r="F134" s="216" t="s">
        <v>190</v>
      </c>
      <c r="G134" s="213"/>
      <c r="H134" s="215" t="s">
        <v>1</v>
      </c>
      <c r="I134" s="217"/>
      <c r="J134" s="213"/>
      <c r="K134" s="213"/>
      <c r="L134" s="218"/>
      <c r="M134" s="219"/>
      <c r="N134" s="220"/>
      <c r="O134" s="220"/>
      <c r="P134" s="220"/>
      <c r="Q134" s="220"/>
      <c r="R134" s="220"/>
      <c r="S134" s="220"/>
      <c r="T134" s="221"/>
      <c r="AT134" s="222" t="s">
        <v>127</v>
      </c>
      <c r="AU134" s="222" t="s">
        <v>81</v>
      </c>
      <c r="AV134" s="11" t="s">
        <v>79</v>
      </c>
      <c r="AW134" s="11" t="s">
        <v>32</v>
      </c>
      <c r="AX134" s="11" t="s">
        <v>71</v>
      </c>
      <c r="AY134" s="222" t="s">
        <v>118</v>
      </c>
    </row>
    <row r="135" s="11" customFormat="1">
      <c r="B135" s="212"/>
      <c r="C135" s="213"/>
      <c r="D135" s="214" t="s">
        <v>127</v>
      </c>
      <c r="E135" s="215" t="s">
        <v>1</v>
      </c>
      <c r="F135" s="216" t="s">
        <v>191</v>
      </c>
      <c r="G135" s="213"/>
      <c r="H135" s="215" t="s">
        <v>1</v>
      </c>
      <c r="I135" s="217"/>
      <c r="J135" s="213"/>
      <c r="K135" s="213"/>
      <c r="L135" s="218"/>
      <c r="M135" s="219"/>
      <c r="N135" s="220"/>
      <c r="O135" s="220"/>
      <c r="P135" s="220"/>
      <c r="Q135" s="220"/>
      <c r="R135" s="220"/>
      <c r="S135" s="220"/>
      <c r="T135" s="221"/>
      <c r="AT135" s="222" t="s">
        <v>127</v>
      </c>
      <c r="AU135" s="222" t="s">
        <v>81</v>
      </c>
      <c r="AV135" s="11" t="s">
        <v>79</v>
      </c>
      <c r="AW135" s="11" t="s">
        <v>32</v>
      </c>
      <c r="AX135" s="11" t="s">
        <v>71</v>
      </c>
      <c r="AY135" s="222" t="s">
        <v>118</v>
      </c>
    </row>
    <row r="136" s="11" customFormat="1">
      <c r="B136" s="212"/>
      <c r="C136" s="213"/>
      <c r="D136" s="214" t="s">
        <v>127</v>
      </c>
      <c r="E136" s="215" t="s">
        <v>1</v>
      </c>
      <c r="F136" s="216" t="s">
        <v>192</v>
      </c>
      <c r="G136" s="213"/>
      <c r="H136" s="215" t="s">
        <v>1</v>
      </c>
      <c r="I136" s="217"/>
      <c r="J136" s="213"/>
      <c r="K136" s="213"/>
      <c r="L136" s="218"/>
      <c r="M136" s="219"/>
      <c r="N136" s="220"/>
      <c r="O136" s="220"/>
      <c r="P136" s="220"/>
      <c r="Q136" s="220"/>
      <c r="R136" s="220"/>
      <c r="S136" s="220"/>
      <c r="T136" s="221"/>
      <c r="AT136" s="222" t="s">
        <v>127</v>
      </c>
      <c r="AU136" s="222" t="s">
        <v>81</v>
      </c>
      <c r="AV136" s="11" t="s">
        <v>79</v>
      </c>
      <c r="AW136" s="11" t="s">
        <v>32</v>
      </c>
      <c r="AX136" s="11" t="s">
        <v>71</v>
      </c>
      <c r="AY136" s="222" t="s">
        <v>118</v>
      </c>
    </row>
    <row r="137" s="12" customFormat="1">
      <c r="B137" s="223"/>
      <c r="C137" s="224"/>
      <c r="D137" s="214" t="s">
        <v>127</v>
      </c>
      <c r="E137" s="225" t="s">
        <v>1</v>
      </c>
      <c r="F137" s="226" t="s">
        <v>193</v>
      </c>
      <c r="G137" s="224"/>
      <c r="H137" s="227">
        <v>3</v>
      </c>
      <c r="I137" s="228"/>
      <c r="J137" s="224"/>
      <c r="K137" s="224"/>
      <c r="L137" s="229"/>
      <c r="M137" s="230"/>
      <c r="N137" s="231"/>
      <c r="O137" s="231"/>
      <c r="P137" s="231"/>
      <c r="Q137" s="231"/>
      <c r="R137" s="231"/>
      <c r="S137" s="231"/>
      <c r="T137" s="232"/>
      <c r="AT137" s="233" t="s">
        <v>127</v>
      </c>
      <c r="AU137" s="233" t="s">
        <v>81</v>
      </c>
      <c r="AV137" s="12" t="s">
        <v>81</v>
      </c>
      <c r="AW137" s="12" t="s">
        <v>32</v>
      </c>
      <c r="AX137" s="12" t="s">
        <v>79</v>
      </c>
      <c r="AY137" s="233" t="s">
        <v>118</v>
      </c>
    </row>
    <row r="138" s="11" customFormat="1">
      <c r="B138" s="212"/>
      <c r="C138" s="213"/>
      <c r="D138" s="214" t="s">
        <v>127</v>
      </c>
      <c r="E138" s="215" t="s">
        <v>1</v>
      </c>
      <c r="F138" s="216" t="s">
        <v>175</v>
      </c>
      <c r="G138" s="213"/>
      <c r="H138" s="215" t="s">
        <v>1</v>
      </c>
      <c r="I138" s="217"/>
      <c r="J138" s="213"/>
      <c r="K138" s="213"/>
      <c r="L138" s="218"/>
      <c r="M138" s="219"/>
      <c r="N138" s="220"/>
      <c r="O138" s="220"/>
      <c r="P138" s="220"/>
      <c r="Q138" s="220"/>
      <c r="R138" s="220"/>
      <c r="S138" s="220"/>
      <c r="T138" s="221"/>
      <c r="AT138" s="222" t="s">
        <v>127</v>
      </c>
      <c r="AU138" s="222" t="s">
        <v>81</v>
      </c>
      <c r="AV138" s="11" t="s">
        <v>79</v>
      </c>
      <c r="AW138" s="11" t="s">
        <v>32</v>
      </c>
      <c r="AX138" s="11" t="s">
        <v>71</v>
      </c>
      <c r="AY138" s="222" t="s">
        <v>118</v>
      </c>
    </row>
    <row r="139" s="11" customFormat="1">
      <c r="B139" s="212"/>
      <c r="C139" s="213"/>
      <c r="D139" s="214" t="s">
        <v>127</v>
      </c>
      <c r="E139" s="215" t="s">
        <v>1</v>
      </c>
      <c r="F139" s="216" t="s">
        <v>176</v>
      </c>
      <c r="G139" s="213"/>
      <c r="H139" s="215" t="s">
        <v>1</v>
      </c>
      <c r="I139" s="217"/>
      <c r="J139" s="213"/>
      <c r="K139" s="213"/>
      <c r="L139" s="218"/>
      <c r="M139" s="219"/>
      <c r="N139" s="220"/>
      <c r="O139" s="220"/>
      <c r="P139" s="220"/>
      <c r="Q139" s="220"/>
      <c r="R139" s="220"/>
      <c r="S139" s="220"/>
      <c r="T139" s="221"/>
      <c r="AT139" s="222" t="s">
        <v>127</v>
      </c>
      <c r="AU139" s="222" t="s">
        <v>81</v>
      </c>
      <c r="AV139" s="11" t="s">
        <v>79</v>
      </c>
      <c r="AW139" s="11" t="s">
        <v>32</v>
      </c>
      <c r="AX139" s="11" t="s">
        <v>71</v>
      </c>
      <c r="AY139" s="222" t="s">
        <v>118</v>
      </c>
    </row>
    <row r="140" s="11" customFormat="1">
      <c r="B140" s="212"/>
      <c r="C140" s="213"/>
      <c r="D140" s="214" t="s">
        <v>127</v>
      </c>
      <c r="E140" s="215" t="s">
        <v>1</v>
      </c>
      <c r="F140" s="216" t="s">
        <v>177</v>
      </c>
      <c r="G140" s="213"/>
      <c r="H140" s="215" t="s">
        <v>1</v>
      </c>
      <c r="I140" s="217"/>
      <c r="J140" s="213"/>
      <c r="K140" s="213"/>
      <c r="L140" s="218"/>
      <c r="M140" s="219"/>
      <c r="N140" s="220"/>
      <c r="O140" s="220"/>
      <c r="P140" s="220"/>
      <c r="Q140" s="220"/>
      <c r="R140" s="220"/>
      <c r="S140" s="220"/>
      <c r="T140" s="221"/>
      <c r="AT140" s="222" t="s">
        <v>127</v>
      </c>
      <c r="AU140" s="222" t="s">
        <v>81</v>
      </c>
      <c r="AV140" s="11" t="s">
        <v>79</v>
      </c>
      <c r="AW140" s="11" t="s">
        <v>32</v>
      </c>
      <c r="AX140" s="11" t="s">
        <v>71</v>
      </c>
      <c r="AY140" s="222" t="s">
        <v>118</v>
      </c>
    </row>
    <row r="141" s="1" customFormat="1" ht="16.5" customHeight="1">
      <c r="B141" s="37"/>
      <c r="C141" s="200" t="s">
        <v>167</v>
      </c>
      <c r="D141" s="200" t="s">
        <v>120</v>
      </c>
      <c r="E141" s="201" t="s">
        <v>194</v>
      </c>
      <c r="F141" s="202" t="s">
        <v>195</v>
      </c>
      <c r="G141" s="203" t="s">
        <v>132</v>
      </c>
      <c r="H141" s="204">
        <v>1</v>
      </c>
      <c r="I141" s="205"/>
      <c r="J141" s="206">
        <f>ROUND(I141*H141,2)</f>
        <v>0</v>
      </c>
      <c r="K141" s="202" t="s">
        <v>124</v>
      </c>
      <c r="L141" s="42"/>
      <c r="M141" s="207" t="s">
        <v>1</v>
      </c>
      <c r="N141" s="208" t="s">
        <v>42</v>
      </c>
      <c r="O141" s="78"/>
      <c r="P141" s="209">
        <f>O141*H141</f>
        <v>0</v>
      </c>
      <c r="Q141" s="209">
        <v>0</v>
      </c>
      <c r="R141" s="209">
        <f>Q141*H141</f>
        <v>0</v>
      </c>
      <c r="S141" s="209">
        <v>0</v>
      </c>
      <c r="T141" s="210">
        <f>S141*H141</f>
        <v>0</v>
      </c>
      <c r="AR141" s="16" t="s">
        <v>125</v>
      </c>
      <c r="AT141" s="16" t="s">
        <v>120</v>
      </c>
      <c r="AU141" s="16" t="s">
        <v>81</v>
      </c>
      <c r="AY141" s="16" t="s">
        <v>118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6" t="s">
        <v>79</v>
      </c>
      <c r="BK141" s="211">
        <f>ROUND(I141*H141,2)</f>
        <v>0</v>
      </c>
      <c r="BL141" s="16" t="s">
        <v>125</v>
      </c>
      <c r="BM141" s="16" t="s">
        <v>196</v>
      </c>
    </row>
    <row r="142" s="11" customFormat="1">
      <c r="B142" s="212"/>
      <c r="C142" s="213"/>
      <c r="D142" s="214" t="s">
        <v>127</v>
      </c>
      <c r="E142" s="215" t="s">
        <v>1</v>
      </c>
      <c r="F142" s="216" t="s">
        <v>197</v>
      </c>
      <c r="G142" s="213"/>
      <c r="H142" s="215" t="s">
        <v>1</v>
      </c>
      <c r="I142" s="217"/>
      <c r="J142" s="213"/>
      <c r="K142" s="213"/>
      <c r="L142" s="218"/>
      <c r="M142" s="219"/>
      <c r="N142" s="220"/>
      <c r="O142" s="220"/>
      <c r="P142" s="220"/>
      <c r="Q142" s="220"/>
      <c r="R142" s="220"/>
      <c r="S142" s="220"/>
      <c r="T142" s="221"/>
      <c r="AT142" s="222" t="s">
        <v>127</v>
      </c>
      <c r="AU142" s="222" t="s">
        <v>81</v>
      </c>
      <c r="AV142" s="11" t="s">
        <v>79</v>
      </c>
      <c r="AW142" s="11" t="s">
        <v>32</v>
      </c>
      <c r="AX142" s="11" t="s">
        <v>71</v>
      </c>
      <c r="AY142" s="222" t="s">
        <v>118</v>
      </c>
    </row>
    <row r="143" s="12" customFormat="1">
      <c r="B143" s="223"/>
      <c r="C143" s="224"/>
      <c r="D143" s="214" t="s">
        <v>127</v>
      </c>
      <c r="E143" s="225" t="s">
        <v>1</v>
      </c>
      <c r="F143" s="226" t="s">
        <v>198</v>
      </c>
      <c r="G143" s="224"/>
      <c r="H143" s="227">
        <v>1</v>
      </c>
      <c r="I143" s="228"/>
      <c r="J143" s="224"/>
      <c r="K143" s="224"/>
      <c r="L143" s="229"/>
      <c r="M143" s="230"/>
      <c r="N143" s="231"/>
      <c r="O143" s="231"/>
      <c r="P143" s="231"/>
      <c r="Q143" s="231"/>
      <c r="R143" s="231"/>
      <c r="S143" s="231"/>
      <c r="T143" s="232"/>
      <c r="AT143" s="233" t="s">
        <v>127</v>
      </c>
      <c r="AU143" s="233" t="s">
        <v>81</v>
      </c>
      <c r="AV143" s="12" t="s">
        <v>81</v>
      </c>
      <c r="AW143" s="12" t="s">
        <v>32</v>
      </c>
      <c r="AX143" s="12" t="s">
        <v>79</v>
      </c>
      <c r="AY143" s="233" t="s">
        <v>118</v>
      </c>
    </row>
    <row r="144" s="11" customFormat="1">
      <c r="B144" s="212"/>
      <c r="C144" s="213"/>
      <c r="D144" s="214" t="s">
        <v>127</v>
      </c>
      <c r="E144" s="215" t="s">
        <v>1</v>
      </c>
      <c r="F144" s="216" t="s">
        <v>175</v>
      </c>
      <c r="G144" s="213"/>
      <c r="H144" s="215" t="s">
        <v>1</v>
      </c>
      <c r="I144" s="217"/>
      <c r="J144" s="213"/>
      <c r="K144" s="213"/>
      <c r="L144" s="218"/>
      <c r="M144" s="219"/>
      <c r="N144" s="220"/>
      <c r="O144" s="220"/>
      <c r="P144" s="220"/>
      <c r="Q144" s="220"/>
      <c r="R144" s="220"/>
      <c r="S144" s="220"/>
      <c r="T144" s="221"/>
      <c r="AT144" s="222" t="s">
        <v>127</v>
      </c>
      <c r="AU144" s="222" t="s">
        <v>81</v>
      </c>
      <c r="AV144" s="11" t="s">
        <v>79</v>
      </c>
      <c r="AW144" s="11" t="s">
        <v>32</v>
      </c>
      <c r="AX144" s="11" t="s">
        <v>71</v>
      </c>
      <c r="AY144" s="222" t="s">
        <v>118</v>
      </c>
    </row>
    <row r="145" s="11" customFormat="1">
      <c r="B145" s="212"/>
      <c r="C145" s="213"/>
      <c r="D145" s="214" t="s">
        <v>127</v>
      </c>
      <c r="E145" s="215" t="s">
        <v>1</v>
      </c>
      <c r="F145" s="216" t="s">
        <v>176</v>
      </c>
      <c r="G145" s="213"/>
      <c r="H145" s="215" t="s">
        <v>1</v>
      </c>
      <c r="I145" s="217"/>
      <c r="J145" s="213"/>
      <c r="K145" s="213"/>
      <c r="L145" s="218"/>
      <c r="M145" s="219"/>
      <c r="N145" s="220"/>
      <c r="O145" s="220"/>
      <c r="P145" s="220"/>
      <c r="Q145" s="220"/>
      <c r="R145" s="220"/>
      <c r="S145" s="220"/>
      <c r="T145" s="221"/>
      <c r="AT145" s="222" t="s">
        <v>127</v>
      </c>
      <c r="AU145" s="222" t="s">
        <v>81</v>
      </c>
      <c r="AV145" s="11" t="s">
        <v>79</v>
      </c>
      <c r="AW145" s="11" t="s">
        <v>32</v>
      </c>
      <c r="AX145" s="11" t="s">
        <v>71</v>
      </c>
      <c r="AY145" s="222" t="s">
        <v>118</v>
      </c>
    </row>
    <row r="146" s="11" customFormat="1">
      <c r="B146" s="212"/>
      <c r="C146" s="213"/>
      <c r="D146" s="214" t="s">
        <v>127</v>
      </c>
      <c r="E146" s="215" t="s">
        <v>1</v>
      </c>
      <c r="F146" s="216" t="s">
        <v>177</v>
      </c>
      <c r="G146" s="213"/>
      <c r="H146" s="215" t="s">
        <v>1</v>
      </c>
      <c r="I146" s="217"/>
      <c r="J146" s="213"/>
      <c r="K146" s="213"/>
      <c r="L146" s="218"/>
      <c r="M146" s="219"/>
      <c r="N146" s="220"/>
      <c r="O146" s="220"/>
      <c r="P146" s="220"/>
      <c r="Q146" s="220"/>
      <c r="R146" s="220"/>
      <c r="S146" s="220"/>
      <c r="T146" s="221"/>
      <c r="AT146" s="222" t="s">
        <v>127</v>
      </c>
      <c r="AU146" s="222" t="s">
        <v>81</v>
      </c>
      <c r="AV146" s="11" t="s">
        <v>79</v>
      </c>
      <c r="AW146" s="11" t="s">
        <v>32</v>
      </c>
      <c r="AX146" s="11" t="s">
        <v>71</v>
      </c>
      <c r="AY146" s="222" t="s">
        <v>118</v>
      </c>
    </row>
    <row r="147" s="11" customFormat="1">
      <c r="B147" s="212"/>
      <c r="C147" s="213"/>
      <c r="D147" s="214" t="s">
        <v>127</v>
      </c>
      <c r="E147" s="215" t="s">
        <v>1</v>
      </c>
      <c r="F147" s="216" t="s">
        <v>199</v>
      </c>
      <c r="G147" s="213"/>
      <c r="H147" s="215" t="s">
        <v>1</v>
      </c>
      <c r="I147" s="217"/>
      <c r="J147" s="213"/>
      <c r="K147" s="213"/>
      <c r="L147" s="218"/>
      <c r="M147" s="219"/>
      <c r="N147" s="220"/>
      <c r="O147" s="220"/>
      <c r="P147" s="220"/>
      <c r="Q147" s="220"/>
      <c r="R147" s="220"/>
      <c r="S147" s="220"/>
      <c r="T147" s="221"/>
      <c r="AT147" s="222" t="s">
        <v>127</v>
      </c>
      <c r="AU147" s="222" t="s">
        <v>81</v>
      </c>
      <c r="AV147" s="11" t="s">
        <v>79</v>
      </c>
      <c r="AW147" s="11" t="s">
        <v>32</v>
      </c>
      <c r="AX147" s="11" t="s">
        <v>71</v>
      </c>
      <c r="AY147" s="222" t="s">
        <v>118</v>
      </c>
    </row>
    <row r="148" s="1" customFormat="1" ht="16.5" customHeight="1">
      <c r="B148" s="37"/>
      <c r="C148" s="200" t="s">
        <v>200</v>
      </c>
      <c r="D148" s="200" t="s">
        <v>120</v>
      </c>
      <c r="E148" s="201" t="s">
        <v>201</v>
      </c>
      <c r="F148" s="202" t="s">
        <v>202</v>
      </c>
      <c r="G148" s="203" t="s">
        <v>132</v>
      </c>
      <c r="H148" s="204">
        <v>1</v>
      </c>
      <c r="I148" s="205"/>
      <c r="J148" s="206">
        <f>ROUND(I148*H148,2)</f>
        <v>0</v>
      </c>
      <c r="K148" s="202" t="s">
        <v>1</v>
      </c>
      <c r="L148" s="42"/>
      <c r="M148" s="207" t="s">
        <v>1</v>
      </c>
      <c r="N148" s="208" t="s">
        <v>42</v>
      </c>
      <c r="O148" s="78"/>
      <c r="P148" s="209">
        <f>O148*H148</f>
        <v>0</v>
      </c>
      <c r="Q148" s="209">
        <v>0</v>
      </c>
      <c r="R148" s="209">
        <f>Q148*H148</f>
        <v>0</v>
      </c>
      <c r="S148" s="209">
        <v>0.28999999999999998</v>
      </c>
      <c r="T148" s="210">
        <f>S148*H148</f>
        <v>0.28999999999999998</v>
      </c>
      <c r="AR148" s="16" t="s">
        <v>125</v>
      </c>
      <c r="AT148" s="16" t="s">
        <v>120</v>
      </c>
      <c r="AU148" s="16" t="s">
        <v>81</v>
      </c>
      <c r="AY148" s="16" t="s">
        <v>118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6" t="s">
        <v>79</v>
      </c>
      <c r="BK148" s="211">
        <f>ROUND(I148*H148,2)</f>
        <v>0</v>
      </c>
      <c r="BL148" s="16" t="s">
        <v>125</v>
      </c>
      <c r="BM148" s="16" t="s">
        <v>203</v>
      </c>
    </row>
    <row r="149" s="11" customFormat="1">
      <c r="B149" s="212"/>
      <c r="C149" s="213"/>
      <c r="D149" s="214" t="s">
        <v>127</v>
      </c>
      <c r="E149" s="215" t="s">
        <v>1</v>
      </c>
      <c r="F149" s="216" t="s">
        <v>204</v>
      </c>
      <c r="G149" s="213"/>
      <c r="H149" s="215" t="s">
        <v>1</v>
      </c>
      <c r="I149" s="217"/>
      <c r="J149" s="213"/>
      <c r="K149" s="213"/>
      <c r="L149" s="218"/>
      <c r="M149" s="219"/>
      <c r="N149" s="220"/>
      <c r="O149" s="220"/>
      <c r="P149" s="220"/>
      <c r="Q149" s="220"/>
      <c r="R149" s="220"/>
      <c r="S149" s="220"/>
      <c r="T149" s="221"/>
      <c r="AT149" s="222" t="s">
        <v>127</v>
      </c>
      <c r="AU149" s="222" t="s">
        <v>81</v>
      </c>
      <c r="AV149" s="11" t="s">
        <v>79</v>
      </c>
      <c r="AW149" s="11" t="s">
        <v>32</v>
      </c>
      <c r="AX149" s="11" t="s">
        <v>71</v>
      </c>
      <c r="AY149" s="222" t="s">
        <v>118</v>
      </c>
    </row>
    <row r="150" s="12" customFormat="1">
      <c r="B150" s="223"/>
      <c r="C150" s="224"/>
      <c r="D150" s="214" t="s">
        <v>127</v>
      </c>
      <c r="E150" s="225" t="s">
        <v>1</v>
      </c>
      <c r="F150" s="226" t="s">
        <v>198</v>
      </c>
      <c r="G150" s="224"/>
      <c r="H150" s="227">
        <v>1</v>
      </c>
      <c r="I150" s="228"/>
      <c r="J150" s="224"/>
      <c r="K150" s="224"/>
      <c r="L150" s="229"/>
      <c r="M150" s="230"/>
      <c r="N150" s="231"/>
      <c r="O150" s="231"/>
      <c r="P150" s="231"/>
      <c r="Q150" s="231"/>
      <c r="R150" s="231"/>
      <c r="S150" s="231"/>
      <c r="T150" s="232"/>
      <c r="AT150" s="233" t="s">
        <v>127</v>
      </c>
      <c r="AU150" s="233" t="s">
        <v>81</v>
      </c>
      <c r="AV150" s="12" t="s">
        <v>81</v>
      </c>
      <c r="AW150" s="12" t="s">
        <v>32</v>
      </c>
      <c r="AX150" s="12" t="s">
        <v>79</v>
      </c>
      <c r="AY150" s="233" t="s">
        <v>118</v>
      </c>
    </row>
    <row r="151" s="1" customFormat="1" ht="16.5" customHeight="1">
      <c r="B151" s="37"/>
      <c r="C151" s="200" t="s">
        <v>205</v>
      </c>
      <c r="D151" s="200" t="s">
        <v>120</v>
      </c>
      <c r="E151" s="201" t="s">
        <v>206</v>
      </c>
      <c r="F151" s="202" t="s">
        <v>207</v>
      </c>
      <c r="G151" s="203" t="s">
        <v>208</v>
      </c>
      <c r="H151" s="204">
        <v>10.5</v>
      </c>
      <c r="I151" s="205"/>
      <c r="J151" s="206">
        <f>ROUND(I151*H151,2)</f>
        <v>0</v>
      </c>
      <c r="K151" s="202" t="s">
        <v>124</v>
      </c>
      <c r="L151" s="42"/>
      <c r="M151" s="207" t="s">
        <v>1</v>
      </c>
      <c r="N151" s="208" t="s">
        <v>42</v>
      </c>
      <c r="O151" s="78"/>
      <c r="P151" s="209">
        <f>O151*H151</f>
        <v>0</v>
      </c>
      <c r="Q151" s="209">
        <v>0</v>
      </c>
      <c r="R151" s="209">
        <f>Q151*H151</f>
        <v>0</v>
      </c>
      <c r="S151" s="209">
        <v>0.20499999999999999</v>
      </c>
      <c r="T151" s="210">
        <f>S151*H151</f>
        <v>2.1524999999999999</v>
      </c>
      <c r="AR151" s="16" t="s">
        <v>125</v>
      </c>
      <c r="AT151" s="16" t="s">
        <v>120</v>
      </c>
      <c r="AU151" s="16" t="s">
        <v>81</v>
      </c>
      <c r="AY151" s="16" t="s">
        <v>118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6" t="s">
        <v>79</v>
      </c>
      <c r="BK151" s="211">
        <f>ROUND(I151*H151,2)</f>
        <v>0</v>
      </c>
      <c r="BL151" s="16" t="s">
        <v>125</v>
      </c>
      <c r="BM151" s="16" t="s">
        <v>209</v>
      </c>
    </row>
    <row r="152" s="11" customFormat="1">
      <c r="B152" s="212"/>
      <c r="C152" s="213"/>
      <c r="D152" s="214" t="s">
        <v>127</v>
      </c>
      <c r="E152" s="215" t="s">
        <v>1</v>
      </c>
      <c r="F152" s="216" t="s">
        <v>210</v>
      </c>
      <c r="G152" s="213"/>
      <c r="H152" s="215" t="s">
        <v>1</v>
      </c>
      <c r="I152" s="217"/>
      <c r="J152" s="213"/>
      <c r="K152" s="213"/>
      <c r="L152" s="218"/>
      <c r="M152" s="219"/>
      <c r="N152" s="220"/>
      <c r="O152" s="220"/>
      <c r="P152" s="220"/>
      <c r="Q152" s="220"/>
      <c r="R152" s="220"/>
      <c r="S152" s="220"/>
      <c r="T152" s="221"/>
      <c r="AT152" s="222" t="s">
        <v>127</v>
      </c>
      <c r="AU152" s="222" t="s">
        <v>81</v>
      </c>
      <c r="AV152" s="11" t="s">
        <v>79</v>
      </c>
      <c r="AW152" s="11" t="s">
        <v>32</v>
      </c>
      <c r="AX152" s="11" t="s">
        <v>71</v>
      </c>
      <c r="AY152" s="222" t="s">
        <v>118</v>
      </c>
    </row>
    <row r="153" s="12" customFormat="1">
      <c r="B153" s="223"/>
      <c r="C153" s="224"/>
      <c r="D153" s="214" t="s">
        <v>127</v>
      </c>
      <c r="E153" s="225" t="s">
        <v>1</v>
      </c>
      <c r="F153" s="226" t="s">
        <v>211</v>
      </c>
      <c r="G153" s="224"/>
      <c r="H153" s="227">
        <v>4.5</v>
      </c>
      <c r="I153" s="228"/>
      <c r="J153" s="224"/>
      <c r="K153" s="224"/>
      <c r="L153" s="229"/>
      <c r="M153" s="230"/>
      <c r="N153" s="231"/>
      <c r="O153" s="231"/>
      <c r="P153" s="231"/>
      <c r="Q153" s="231"/>
      <c r="R153" s="231"/>
      <c r="S153" s="231"/>
      <c r="T153" s="232"/>
      <c r="AT153" s="233" t="s">
        <v>127</v>
      </c>
      <c r="AU153" s="233" t="s">
        <v>81</v>
      </c>
      <c r="AV153" s="12" t="s">
        <v>81</v>
      </c>
      <c r="AW153" s="12" t="s">
        <v>32</v>
      </c>
      <c r="AX153" s="12" t="s">
        <v>71</v>
      </c>
      <c r="AY153" s="233" t="s">
        <v>118</v>
      </c>
    </row>
    <row r="154" s="14" customFormat="1">
      <c r="B154" s="245"/>
      <c r="C154" s="246"/>
      <c r="D154" s="214" t="s">
        <v>127</v>
      </c>
      <c r="E154" s="247" t="s">
        <v>1</v>
      </c>
      <c r="F154" s="248" t="s">
        <v>212</v>
      </c>
      <c r="G154" s="246"/>
      <c r="H154" s="249">
        <v>4.5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AT154" s="255" t="s">
        <v>127</v>
      </c>
      <c r="AU154" s="255" t="s">
        <v>81</v>
      </c>
      <c r="AV154" s="14" t="s">
        <v>136</v>
      </c>
      <c r="AW154" s="14" t="s">
        <v>32</v>
      </c>
      <c r="AX154" s="14" t="s">
        <v>71</v>
      </c>
      <c r="AY154" s="255" t="s">
        <v>118</v>
      </c>
    </row>
    <row r="155" s="11" customFormat="1">
      <c r="B155" s="212"/>
      <c r="C155" s="213"/>
      <c r="D155" s="214" t="s">
        <v>127</v>
      </c>
      <c r="E155" s="215" t="s">
        <v>1</v>
      </c>
      <c r="F155" s="216" t="s">
        <v>213</v>
      </c>
      <c r="G155" s="213"/>
      <c r="H155" s="215" t="s">
        <v>1</v>
      </c>
      <c r="I155" s="217"/>
      <c r="J155" s="213"/>
      <c r="K155" s="213"/>
      <c r="L155" s="218"/>
      <c r="M155" s="219"/>
      <c r="N155" s="220"/>
      <c r="O155" s="220"/>
      <c r="P155" s="220"/>
      <c r="Q155" s="220"/>
      <c r="R155" s="220"/>
      <c r="S155" s="220"/>
      <c r="T155" s="221"/>
      <c r="AT155" s="222" t="s">
        <v>127</v>
      </c>
      <c r="AU155" s="222" t="s">
        <v>81</v>
      </c>
      <c r="AV155" s="11" t="s">
        <v>79</v>
      </c>
      <c r="AW155" s="11" t="s">
        <v>32</v>
      </c>
      <c r="AX155" s="11" t="s">
        <v>71</v>
      </c>
      <c r="AY155" s="222" t="s">
        <v>118</v>
      </c>
    </row>
    <row r="156" s="12" customFormat="1">
      <c r="B156" s="223"/>
      <c r="C156" s="224"/>
      <c r="D156" s="214" t="s">
        <v>127</v>
      </c>
      <c r="E156" s="225" t="s">
        <v>1</v>
      </c>
      <c r="F156" s="226" t="s">
        <v>214</v>
      </c>
      <c r="G156" s="224"/>
      <c r="H156" s="227">
        <v>3</v>
      </c>
      <c r="I156" s="228"/>
      <c r="J156" s="224"/>
      <c r="K156" s="224"/>
      <c r="L156" s="229"/>
      <c r="M156" s="230"/>
      <c r="N156" s="231"/>
      <c r="O156" s="231"/>
      <c r="P156" s="231"/>
      <c r="Q156" s="231"/>
      <c r="R156" s="231"/>
      <c r="S156" s="231"/>
      <c r="T156" s="232"/>
      <c r="AT156" s="233" t="s">
        <v>127</v>
      </c>
      <c r="AU156" s="233" t="s">
        <v>81</v>
      </c>
      <c r="AV156" s="12" t="s">
        <v>81</v>
      </c>
      <c r="AW156" s="12" t="s">
        <v>32</v>
      </c>
      <c r="AX156" s="12" t="s">
        <v>71</v>
      </c>
      <c r="AY156" s="233" t="s">
        <v>118</v>
      </c>
    </row>
    <row r="157" s="14" customFormat="1">
      <c r="B157" s="245"/>
      <c r="C157" s="246"/>
      <c r="D157" s="214" t="s">
        <v>127</v>
      </c>
      <c r="E157" s="247" t="s">
        <v>1</v>
      </c>
      <c r="F157" s="248" t="s">
        <v>215</v>
      </c>
      <c r="G157" s="246"/>
      <c r="H157" s="249">
        <v>3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AT157" s="255" t="s">
        <v>127</v>
      </c>
      <c r="AU157" s="255" t="s">
        <v>81</v>
      </c>
      <c r="AV157" s="14" t="s">
        <v>136</v>
      </c>
      <c r="AW157" s="14" t="s">
        <v>32</v>
      </c>
      <c r="AX157" s="14" t="s">
        <v>71</v>
      </c>
      <c r="AY157" s="255" t="s">
        <v>118</v>
      </c>
    </row>
    <row r="158" s="11" customFormat="1">
      <c r="B158" s="212"/>
      <c r="C158" s="213"/>
      <c r="D158" s="214" t="s">
        <v>127</v>
      </c>
      <c r="E158" s="215" t="s">
        <v>1</v>
      </c>
      <c r="F158" s="216" t="s">
        <v>216</v>
      </c>
      <c r="G158" s="213"/>
      <c r="H158" s="215" t="s">
        <v>1</v>
      </c>
      <c r="I158" s="217"/>
      <c r="J158" s="213"/>
      <c r="K158" s="213"/>
      <c r="L158" s="218"/>
      <c r="M158" s="219"/>
      <c r="N158" s="220"/>
      <c r="O158" s="220"/>
      <c r="P158" s="220"/>
      <c r="Q158" s="220"/>
      <c r="R158" s="220"/>
      <c r="S158" s="220"/>
      <c r="T158" s="221"/>
      <c r="AT158" s="222" t="s">
        <v>127</v>
      </c>
      <c r="AU158" s="222" t="s">
        <v>81</v>
      </c>
      <c r="AV158" s="11" t="s">
        <v>79</v>
      </c>
      <c r="AW158" s="11" t="s">
        <v>32</v>
      </c>
      <c r="AX158" s="11" t="s">
        <v>71</v>
      </c>
      <c r="AY158" s="222" t="s">
        <v>118</v>
      </c>
    </row>
    <row r="159" s="12" customFormat="1">
      <c r="B159" s="223"/>
      <c r="C159" s="224"/>
      <c r="D159" s="214" t="s">
        <v>127</v>
      </c>
      <c r="E159" s="225" t="s">
        <v>1</v>
      </c>
      <c r="F159" s="226" t="s">
        <v>214</v>
      </c>
      <c r="G159" s="224"/>
      <c r="H159" s="227">
        <v>3</v>
      </c>
      <c r="I159" s="228"/>
      <c r="J159" s="224"/>
      <c r="K159" s="224"/>
      <c r="L159" s="229"/>
      <c r="M159" s="230"/>
      <c r="N159" s="231"/>
      <c r="O159" s="231"/>
      <c r="P159" s="231"/>
      <c r="Q159" s="231"/>
      <c r="R159" s="231"/>
      <c r="S159" s="231"/>
      <c r="T159" s="232"/>
      <c r="AT159" s="233" t="s">
        <v>127</v>
      </c>
      <c r="AU159" s="233" t="s">
        <v>81</v>
      </c>
      <c r="AV159" s="12" t="s">
        <v>81</v>
      </c>
      <c r="AW159" s="12" t="s">
        <v>32</v>
      </c>
      <c r="AX159" s="12" t="s">
        <v>71</v>
      </c>
      <c r="AY159" s="233" t="s">
        <v>118</v>
      </c>
    </row>
    <row r="160" s="14" customFormat="1">
      <c r="B160" s="245"/>
      <c r="C160" s="246"/>
      <c r="D160" s="214" t="s">
        <v>127</v>
      </c>
      <c r="E160" s="247" t="s">
        <v>1</v>
      </c>
      <c r="F160" s="248" t="s">
        <v>217</v>
      </c>
      <c r="G160" s="246"/>
      <c r="H160" s="249">
        <v>3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AT160" s="255" t="s">
        <v>127</v>
      </c>
      <c r="AU160" s="255" t="s">
        <v>81</v>
      </c>
      <c r="AV160" s="14" t="s">
        <v>136</v>
      </c>
      <c r="AW160" s="14" t="s">
        <v>32</v>
      </c>
      <c r="AX160" s="14" t="s">
        <v>71</v>
      </c>
      <c r="AY160" s="255" t="s">
        <v>118</v>
      </c>
    </row>
    <row r="161" s="13" customFormat="1">
      <c r="B161" s="234"/>
      <c r="C161" s="235"/>
      <c r="D161" s="214" t="s">
        <v>127</v>
      </c>
      <c r="E161" s="236" t="s">
        <v>1</v>
      </c>
      <c r="F161" s="237" t="s">
        <v>144</v>
      </c>
      <c r="G161" s="235"/>
      <c r="H161" s="238">
        <v>10.5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AT161" s="244" t="s">
        <v>127</v>
      </c>
      <c r="AU161" s="244" t="s">
        <v>81</v>
      </c>
      <c r="AV161" s="13" t="s">
        <v>125</v>
      </c>
      <c r="AW161" s="13" t="s">
        <v>32</v>
      </c>
      <c r="AX161" s="13" t="s">
        <v>79</v>
      </c>
      <c r="AY161" s="244" t="s">
        <v>118</v>
      </c>
    </row>
    <row r="162" s="11" customFormat="1">
      <c r="B162" s="212"/>
      <c r="C162" s="213"/>
      <c r="D162" s="214" t="s">
        <v>127</v>
      </c>
      <c r="E162" s="215" t="s">
        <v>1</v>
      </c>
      <c r="F162" s="216" t="s">
        <v>218</v>
      </c>
      <c r="G162" s="213"/>
      <c r="H162" s="215" t="s">
        <v>1</v>
      </c>
      <c r="I162" s="217"/>
      <c r="J162" s="213"/>
      <c r="K162" s="213"/>
      <c r="L162" s="218"/>
      <c r="M162" s="219"/>
      <c r="N162" s="220"/>
      <c r="O162" s="220"/>
      <c r="P162" s="220"/>
      <c r="Q162" s="220"/>
      <c r="R162" s="220"/>
      <c r="S162" s="220"/>
      <c r="T162" s="221"/>
      <c r="AT162" s="222" t="s">
        <v>127</v>
      </c>
      <c r="AU162" s="222" t="s">
        <v>81</v>
      </c>
      <c r="AV162" s="11" t="s">
        <v>79</v>
      </c>
      <c r="AW162" s="11" t="s">
        <v>32</v>
      </c>
      <c r="AX162" s="11" t="s">
        <v>71</v>
      </c>
      <c r="AY162" s="222" t="s">
        <v>118</v>
      </c>
    </row>
    <row r="163" s="10" customFormat="1" ht="22.8" customHeight="1">
      <c r="B163" s="184"/>
      <c r="C163" s="185"/>
      <c r="D163" s="186" t="s">
        <v>70</v>
      </c>
      <c r="E163" s="198" t="s">
        <v>153</v>
      </c>
      <c r="F163" s="198" t="s">
        <v>219</v>
      </c>
      <c r="G163" s="185"/>
      <c r="H163" s="185"/>
      <c r="I163" s="188"/>
      <c r="J163" s="199">
        <f>BK163</f>
        <v>0</v>
      </c>
      <c r="K163" s="185"/>
      <c r="L163" s="190"/>
      <c r="M163" s="191"/>
      <c r="N163" s="192"/>
      <c r="O163" s="192"/>
      <c r="P163" s="193">
        <f>SUM(P164:P180)</f>
        <v>0</v>
      </c>
      <c r="Q163" s="192"/>
      <c r="R163" s="193">
        <f>SUM(R164:R180)</f>
        <v>14.66147</v>
      </c>
      <c r="S163" s="192"/>
      <c r="T163" s="194">
        <f>SUM(T164:T180)</f>
        <v>0</v>
      </c>
      <c r="AR163" s="195" t="s">
        <v>79</v>
      </c>
      <c r="AT163" s="196" t="s">
        <v>70</v>
      </c>
      <c r="AU163" s="196" t="s">
        <v>79</v>
      </c>
      <c r="AY163" s="195" t="s">
        <v>118</v>
      </c>
      <c r="BK163" s="197">
        <f>SUM(BK164:BK180)</f>
        <v>0</v>
      </c>
    </row>
    <row r="164" s="1" customFormat="1" ht="16.5" customHeight="1">
      <c r="B164" s="37"/>
      <c r="C164" s="200" t="s">
        <v>220</v>
      </c>
      <c r="D164" s="200" t="s">
        <v>120</v>
      </c>
      <c r="E164" s="201" t="s">
        <v>221</v>
      </c>
      <c r="F164" s="202" t="s">
        <v>222</v>
      </c>
      <c r="G164" s="203" t="s">
        <v>132</v>
      </c>
      <c r="H164" s="204">
        <v>2</v>
      </c>
      <c r="I164" s="205"/>
      <c r="J164" s="206">
        <f>ROUND(I164*H164,2)</f>
        <v>0</v>
      </c>
      <c r="K164" s="202" t="s">
        <v>124</v>
      </c>
      <c r="L164" s="42"/>
      <c r="M164" s="207" t="s">
        <v>1</v>
      </c>
      <c r="N164" s="208" t="s">
        <v>42</v>
      </c>
      <c r="O164" s="78"/>
      <c r="P164" s="209">
        <f>O164*H164</f>
        <v>0</v>
      </c>
      <c r="Q164" s="209">
        <v>0.30360999999999999</v>
      </c>
      <c r="R164" s="209">
        <f>Q164*H164</f>
        <v>0.60721999999999998</v>
      </c>
      <c r="S164" s="209">
        <v>0</v>
      </c>
      <c r="T164" s="210">
        <f>S164*H164</f>
        <v>0</v>
      </c>
      <c r="AR164" s="16" t="s">
        <v>125</v>
      </c>
      <c r="AT164" s="16" t="s">
        <v>120</v>
      </c>
      <c r="AU164" s="16" t="s">
        <v>81</v>
      </c>
      <c r="AY164" s="16" t="s">
        <v>118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6" t="s">
        <v>79</v>
      </c>
      <c r="BK164" s="211">
        <f>ROUND(I164*H164,2)</f>
        <v>0</v>
      </c>
      <c r="BL164" s="16" t="s">
        <v>125</v>
      </c>
      <c r="BM164" s="16" t="s">
        <v>223</v>
      </c>
    </row>
    <row r="165" s="11" customFormat="1">
      <c r="B165" s="212"/>
      <c r="C165" s="213"/>
      <c r="D165" s="214" t="s">
        <v>127</v>
      </c>
      <c r="E165" s="215" t="s">
        <v>1</v>
      </c>
      <c r="F165" s="216" t="s">
        <v>224</v>
      </c>
      <c r="G165" s="213"/>
      <c r="H165" s="215" t="s">
        <v>1</v>
      </c>
      <c r="I165" s="217"/>
      <c r="J165" s="213"/>
      <c r="K165" s="213"/>
      <c r="L165" s="218"/>
      <c r="M165" s="219"/>
      <c r="N165" s="220"/>
      <c r="O165" s="220"/>
      <c r="P165" s="220"/>
      <c r="Q165" s="220"/>
      <c r="R165" s="220"/>
      <c r="S165" s="220"/>
      <c r="T165" s="221"/>
      <c r="AT165" s="222" t="s">
        <v>127</v>
      </c>
      <c r="AU165" s="222" t="s">
        <v>81</v>
      </c>
      <c r="AV165" s="11" t="s">
        <v>79</v>
      </c>
      <c r="AW165" s="11" t="s">
        <v>32</v>
      </c>
      <c r="AX165" s="11" t="s">
        <v>71</v>
      </c>
      <c r="AY165" s="222" t="s">
        <v>118</v>
      </c>
    </row>
    <row r="166" s="11" customFormat="1">
      <c r="B166" s="212"/>
      <c r="C166" s="213"/>
      <c r="D166" s="214" t="s">
        <v>127</v>
      </c>
      <c r="E166" s="215" t="s">
        <v>1</v>
      </c>
      <c r="F166" s="216" t="s">
        <v>225</v>
      </c>
      <c r="G166" s="213"/>
      <c r="H166" s="215" t="s">
        <v>1</v>
      </c>
      <c r="I166" s="217"/>
      <c r="J166" s="213"/>
      <c r="K166" s="213"/>
      <c r="L166" s="218"/>
      <c r="M166" s="219"/>
      <c r="N166" s="220"/>
      <c r="O166" s="220"/>
      <c r="P166" s="220"/>
      <c r="Q166" s="220"/>
      <c r="R166" s="220"/>
      <c r="S166" s="220"/>
      <c r="T166" s="221"/>
      <c r="AT166" s="222" t="s">
        <v>127</v>
      </c>
      <c r="AU166" s="222" t="s">
        <v>81</v>
      </c>
      <c r="AV166" s="11" t="s">
        <v>79</v>
      </c>
      <c r="AW166" s="11" t="s">
        <v>32</v>
      </c>
      <c r="AX166" s="11" t="s">
        <v>71</v>
      </c>
      <c r="AY166" s="222" t="s">
        <v>118</v>
      </c>
    </row>
    <row r="167" s="12" customFormat="1">
      <c r="B167" s="223"/>
      <c r="C167" s="224"/>
      <c r="D167" s="214" t="s">
        <v>127</v>
      </c>
      <c r="E167" s="225" t="s">
        <v>1</v>
      </c>
      <c r="F167" s="226" t="s">
        <v>226</v>
      </c>
      <c r="G167" s="224"/>
      <c r="H167" s="227">
        <v>1</v>
      </c>
      <c r="I167" s="228"/>
      <c r="J167" s="224"/>
      <c r="K167" s="224"/>
      <c r="L167" s="229"/>
      <c r="M167" s="230"/>
      <c r="N167" s="231"/>
      <c r="O167" s="231"/>
      <c r="P167" s="231"/>
      <c r="Q167" s="231"/>
      <c r="R167" s="231"/>
      <c r="S167" s="231"/>
      <c r="T167" s="232"/>
      <c r="AT167" s="233" t="s">
        <v>127</v>
      </c>
      <c r="AU167" s="233" t="s">
        <v>81</v>
      </c>
      <c r="AV167" s="12" t="s">
        <v>81</v>
      </c>
      <c r="AW167" s="12" t="s">
        <v>32</v>
      </c>
      <c r="AX167" s="12" t="s">
        <v>71</v>
      </c>
      <c r="AY167" s="233" t="s">
        <v>118</v>
      </c>
    </row>
    <row r="168" s="11" customFormat="1">
      <c r="B168" s="212"/>
      <c r="C168" s="213"/>
      <c r="D168" s="214" t="s">
        <v>127</v>
      </c>
      <c r="E168" s="215" t="s">
        <v>1</v>
      </c>
      <c r="F168" s="216" t="s">
        <v>227</v>
      </c>
      <c r="G168" s="213"/>
      <c r="H168" s="215" t="s">
        <v>1</v>
      </c>
      <c r="I168" s="217"/>
      <c r="J168" s="213"/>
      <c r="K168" s="213"/>
      <c r="L168" s="218"/>
      <c r="M168" s="219"/>
      <c r="N168" s="220"/>
      <c r="O168" s="220"/>
      <c r="P168" s="220"/>
      <c r="Q168" s="220"/>
      <c r="R168" s="220"/>
      <c r="S168" s="220"/>
      <c r="T168" s="221"/>
      <c r="AT168" s="222" t="s">
        <v>127</v>
      </c>
      <c r="AU168" s="222" t="s">
        <v>81</v>
      </c>
      <c r="AV168" s="11" t="s">
        <v>79</v>
      </c>
      <c r="AW168" s="11" t="s">
        <v>32</v>
      </c>
      <c r="AX168" s="11" t="s">
        <v>71</v>
      </c>
      <c r="AY168" s="222" t="s">
        <v>118</v>
      </c>
    </row>
    <row r="169" s="12" customFormat="1">
      <c r="B169" s="223"/>
      <c r="C169" s="224"/>
      <c r="D169" s="214" t="s">
        <v>127</v>
      </c>
      <c r="E169" s="225" t="s">
        <v>1</v>
      </c>
      <c r="F169" s="226" t="s">
        <v>226</v>
      </c>
      <c r="G169" s="224"/>
      <c r="H169" s="227">
        <v>1</v>
      </c>
      <c r="I169" s="228"/>
      <c r="J169" s="224"/>
      <c r="K169" s="224"/>
      <c r="L169" s="229"/>
      <c r="M169" s="230"/>
      <c r="N169" s="231"/>
      <c r="O169" s="231"/>
      <c r="P169" s="231"/>
      <c r="Q169" s="231"/>
      <c r="R169" s="231"/>
      <c r="S169" s="231"/>
      <c r="T169" s="232"/>
      <c r="AT169" s="233" t="s">
        <v>127</v>
      </c>
      <c r="AU169" s="233" t="s">
        <v>81</v>
      </c>
      <c r="AV169" s="12" t="s">
        <v>81</v>
      </c>
      <c r="AW169" s="12" t="s">
        <v>32</v>
      </c>
      <c r="AX169" s="12" t="s">
        <v>71</v>
      </c>
      <c r="AY169" s="233" t="s">
        <v>118</v>
      </c>
    </row>
    <row r="170" s="13" customFormat="1">
      <c r="B170" s="234"/>
      <c r="C170" s="235"/>
      <c r="D170" s="214" t="s">
        <v>127</v>
      </c>
      <c r="E170" s="236" t="s">
        <v>1</v>
      </c>
      <c r="F170" s="237" t="s">
        <v>144</v>
      </c>
      <c r="G170" s="235"/>
      <c r="H170" s="238">
        <v>2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AT170" s="244" t="s">
        <v>127</v>
      </c>
      <c r="AU170" s="244" t="s">
        <v>81</v>
      </c>
      <c r="AV170" s="13" t="s">
        <v>125</v>
      </c>
      <c r="AW170" s="13" t="s">
        <v>32</v>
      </c>
      <c r="AX170" s="13" t="s">
        <v>79</v>
      </c>
      <c r="AY170" s="244" t="s">
        <v>118</v>
      </c>
    </row>
    <row r="171" s="1" customFormat="1" ht="16.5" customHeight="1">
      <c r="B171" s="37"/>
      <c r="C171" s="200" t="s">
        <v>8</v>
      </c>
      <c r="D171" s="200" t="s">
        <v>120</v>
      </c>
      <c r="E171" s="201" t="s">
        <v>228</v>
      </c>
      <c r="F171" s="202" t="s">
        <v>229</v>
      </c>
      <c r="G171" s="203" t="s">
        <v>132</v>
      </c>
      <c r="H171" s="204">
        <v>1</v>
      </c>
      <c r="I171" s="205"/>
      <c r="J171" s="206">
        <f>ROUND(I171*H171,2)</f>
        <v>0</v>
      </c>
      <c r="K171" s="202" t="s">
        <v>124</v>
      </c>
      <c r="L171" s="42"/>
      <c r="M171" s="207" t="s">
        <v>1</v>
      </c>
      <c r="N171" s="208" t="s">
        <v>42</v>
      </c>
      <c r="O171" s="78"/>
      <c r="P171" s="209">
        <f>O171*H171</f>
        <v>0</v>
      </c>
      <c r="Q171" s="209">
        <v>0.29425000000000001</v>
      </c>
      <c r="R171" s="209">
        <f>Q171*H171</f>
        <v>0.29425000000000001</v>
      </c>
      <c r="S171" s="209">
        <v>0</v>
      </c>
      <c r="T171" s="210">
        <f>S171*H171</f>
        <v>0</v>
      </c>
      <c r="AR171" s="16" t="s">
        <v>125</v>
      </c>
      <c r="AT171" s="16" t="s">
        <v>120</v>
      </c>
      <c r="AU171" s="16" t="s">
        <v>81</v>
      </c>
      <c r="AY171" s="16" t="s">
        <v>118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6" t="s">
        <v>79</v>
      </c>
      <c r="BK171" s="211">
        <f>ROUND(I171*H171,2)</f>
        <v>0</v>
      </c>
      <c r="BL171" s="16" t="s">
        <v>125</v>
      </c>
      <c r="BM171" s="16" t="s">
        <v>230</v>
      </c>
    </row>
    <row r="172" s="11" customFormat="1">
      <c r="B172" s="212"/>
      <c r="C172" s="213"/>
      <c r="D172" s="214" t="s">
        <v>127</v>
      </c>
      <c r="E172" s="215" t="s">
        <v>1</v>
      </c>
      <c r="F172" s="216" t="s">
        <v>231</v>
      </c>
      <c r="G172" s="213"/>
      <c r="H172" s="215" t="s">
        <v>1</v>
      </c>
      <c r="I172" s="217"/>
      <c r="J172" s="213"/>
      <c r="K172" s="213"/>
      <c r="L172" s="218"/>
      <c r="M172" s="219"/>
      <c r="N172" s="220"/>
      <c r="O172" s="220"/>
      <c r="P172" s="220"/>
      <c r="Q172" s="220"/>
      <c r="R172" s="220"/>
      <c r="S172" s="220"/>
      <c r="T172" s="221"/>
      <c r="AT172" s="222" t="s">
        <v>127</v>
      </c>
      <c r="AU172" s="222" t="s">
        <v>81</v>
      </c>
      <c r="AV172" s="11" t="s">
        <v>79</v>
      </c>
      <c r="AW172" s="11" t="s">
        <v>32</v>
      </c>
      <c r="AX172" s="11" t="s">
        <v>71</v>
      </c>
      <c r="AY172" s="222" t="s">
        <v>118</v>
      </c>
    </row>
    <row r="173" s="12" customFormat="1">
      <c r="B173" s="223"/>
      <c r="C173" s="224"/>
      <c r="D173" s="214" t="s">
        <v>127</v>
      </c>
      <c r="E173" s="225" t="s">
        <v>1</v>
      </c>
      <c r="F173" s="226" t="s">
        <v>226</v>
      </c>
      <c r="G173" s="224"/>
      <c r="H173" s="227">
        <v>1</v>
      </c>
      <c r="I173" s="228"/>
      <c r="J173" s="224"/>
      <c r="K173" s="224"/>
      <c r="L173" s="229"/>
      <c r="M173" s="230"/>
      <c r="N173" s="231"/>
      <c r="O173" s="231"/>
      <c r="P173" s="231"/>
      <c r="Q173" s="231"/>
      <c r="R173" s="231"/>
      <c r="S173" s="231"/>
      <c r="T173" s="232"/>
      <c r="AT173" s="233" t="s">
        <v>127</v>
      </c>
      <c r="AU173" s="233" t="s">
        <v>81</v>
      </c>
      <c r="AV173" s="12" t="s">
        <v>81</v>
      </c>
      <c r="AW173" s="12" t="s">
        <v>32</v>
      </c>
      <c r="AX173" s="12" t="s">
        <v>79</v>
      </c>
      <c r="AY173" s="233" t="s">
        <v>118</v>
      </c>
    </row>
    <row r="174" s="1" customFormat="1" ht="16.5" customHeight="1">
      <c r="B174" s="37"/>
      <c r="C174" s="200" t="s">
        <v>232</v>
      </c>
      <c r="D174" s="200" t="s">
        <v>120</v>
      </c>
      <c r="E174" s="201" t="s">
        <v>233</v>
      </c>
      <c r="F174" s="202" t="s">
        <v>234</v>
      </c>
      <c r="G174" s="203" t="s">
        <v>132</v>
      </c>
      <c r="H174" s="204">
        <v>6</v>
      </c>
      <c r="I174" s="205"/>
      <c r="J174" s="206">
        <f>ROUND(I174*H174,2)</f>
        <v>0</v>
      </c>
      <c r="K174" s="202" t="s">
        <v>1</v>
      </c>
      <c r="L174" s="42"/>
      <c r="M174" s="207" t="s">
        <v>1</v>
      </c>
      <c r="N174" s="208" t="s">
        <v>42</v>
      </c>
      <c r="O174" s="78"/>
      <c r="P174" s="209">
        <f>O174*H174</f>
        <v>0</v>
      </c>
      <c r="Q174" s="209">
        <v>0.85999999999999999</v>
      </c>
      <c r="R174" s="209">
        <f>Q174*H174</f>
        <v>5.1600000000000001</v>
      </c>
      <c r="S174" s="209">
        <v>0</v>
      </c>
      <c r="T174" s="210">
        <f>S174*H174</f>
        <v>0</v>
      </c>
      <c r="AR174" s="16" t="s">
        <v>125</v>
      </c>
      <c r="AT174" s="16" t="s">
        <v>120</v>
      </c>
      <c r="AU174" s="16" t="s">
        <v>81</v>
      </c>
      <c r="AY174" s="16" t="s">
        <v>118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6" t="s">
        <v>79</v>
      </c>
      <c r="BK174" s="211">
        <f>ROUND(I174*H174,2)</f>
        <v>0</v>
      </c>
      <c r="BL174" s="16" t="s">
        <v>125</v>
      </c>
      <c r="BM174" s="16" t="s">
        <v>235</v>
      </c>
    </row>
    <row r="175" s="11" customFormat="1">
      <c r="B175" s="212"/>
      <c r="C175" s="213"/>
      <c r="D175" s="214" t="s">
        <v>127</v>
      </c>
      <c r="E175" s="215" t="s">
        <v>1</v>
      </c>
      <c r="F175" s="216" t="s">
        <v>236</v>
      </c>
      <c r="G175" s="213"/>
      <c r="H175" s="215" t="s">
        <v>1</v>
      </c>
      <c r="I175" s="217"/>
      <c r="J175" s="213"/>
      <c r="K175" s="213"/>
      <c r="L175" s="218"/>
      <c r="M175" s="219"/>
      <c r="N175" s="220"/>
      <c r="O175" s="220"/>
      <c r="P175" s="220"/>
      <c r="Q175" s="220"/>
      <c r="R175" s="220"/>
      <c r="S175" s="220"/>
      <c r="T175" s="221"/>
      <c r="AT175" s="222" t="s">
        <v>127</v>
      </c>
      <c r="AU175" s="222" t="s">
        <v>81</v>
      </c>
      <c r="AV175" s="11" t="s">
        <v>79</v>
      </c>
      <c r="AW175" s="11" t="s">
        <v>32</v>
      </c>
      <c r="AX175" s="11" t="s">
        <v>71</v>
      </c>
      <c r="AY175" s="222" t="s">
        <v>118</v>
      </c>
    </row>
    <row r="176" s="12" customFormat="1">
      <c r="B176" s="223"/>
      <c r="C176" s="224"/>
      <c r="D176" s="214" t="s">
        <v>127</v>
      </c>
      <c r="E176" s="225" t="s">
        <v>1</v>
      </c>
      <c r="F176" s="226" t="s">
        <v>237</v>
      </c>
      <c r="G176" s="224"/>
      <c r="H176" s="227">
        <v>6</v>
      </c>
      <c r="I176" s="228"/>
      <c r="J176" s="224"/>
      <c r="K176" s="224"/>
      <c r="L176" s="229"/>
      <c r="M176" s="230"/>
      <c r="N176" s="231"/>
      <c r="O176" s="231"/>
      <c r="P176" s="231"/>
      <c r="Q176" s="231"/>
      <c r="R176" s="231"/>
      <c r="S176" s="231"/>
      <c r="T176" s="232"/>
      <c r="AT176" s="233" t="s">
        <v>127</v>
      </c>
      <c r="AU176" s="233" t="s">
        <v>81</v>
      </c>
      <c r="AV176" s="12" t="s">
        <v>81</v>
      </c>
      <c r="AW176" s="12" t="s">
        <v>32</v>
      </c>
      <c r="AX176" s="12" t="s">
        <v>79</v>
      </c>
      <c r="AY176" s="233" t="s">
        <v>118</v>
      </c>
    </row>
    <row r="177" s="1" customFormat="1" ht="16.5" customHeight="1">
      <c r="B177" s="37"/>
      <c r="C177" s="200" t="s">
        <v>238</v>
      </c>
      <c r="D177" s="200" t="s">
        <v>120</v>
      </c>
      <c r="E177" s="201" t="s">
        <v>239</v>
      </c>
      <c r="F177" s="202" t="s">
        <v>240</v>
      </c>
      <c r="G177" s="203" t="s">
        <v>132</v>
      </c>
      <c r="H177" s="204">
        <v>10</v>
      </c>
      <c r="I177" s="205"/>
      <c r="J177" s="206">
        <f>ROUND(I177*H177,2)</f>
        <v>0</v>
      </c>
      <c r="K177" s="202" t="s">
        <v>1</v>
      </c>
      <c r="L177" s="42"/>
      <c r="M177" s="207" t="s">
        <v>1</v>
      </c>
      <c r="N177" s="208" t="s">
        <v>42</v>
      </c>
      <c r="O177" s="78"/>
      <c r="P177" s="209">
        <f>O177*H177</f>
        <v>0</v>
      </c>
      <c r="Q177" s="209">
        <v>0.85999999999999999</v>
      </c>
      <c r="R177" s="209">
        <f>Q177*H177</f>
        <v>8.5999999999999996</v>
      </c>
      <c r="S177" s="209">
        <v>0</v>
      </c>
      <c r="T177" s="210">
        <f>S177*H177</f>
        <v>0</v>
      </c>
      <c r="AR177" s="16" t="s">
        <v>125</v>
      </c>
      <c r="AT177" s="16" t="s">
        <v>120</v>
      </c>
      <c r="AU177" s="16" t="s">
        <v>81</v>
      </c>
      <c r="AY177" s="16" t="s">
        <v>118</v>
      </c>
      <c r="BE177" s="211">
        <f>IF(N177="základní",J177,0)</f>
        <v>0</v>
      </c>
      <c r="BF177" s="211">
        <f>IF(N177="snížená",J177,0)</f>
        <v>0</v>
      </c>
      <c r="BG177" s="211">
        <f>IF(N177="zákl. přenesená",J177,0)</f>
        <v>0</v>
      </c>
      <c r="BH177" s="211">
        <f>IF(N177="sníž. přenesená",J177,0)</f>
        <v>0</v>
      </c>
      <c r="BI177" s="211">
        <f>IF(N177="nulová",J177,0)</f>
        <v>0</v>
      </c>
      <c r="BJ177" s="16" t="s">
        <v>79</v>
      </c>
      <c r="BK177" s="211">
        <f>ROUND(I177*H177,2)</f>
        <v>0</v>
      </c>
      <c r="BL177" s="16" t="s">
        <v>125</v>
      </c>
      <c r="BM177" s="16" t="s">
        <v>241</v>
      </c>
    </row>
    <row r="178" s="11" customFormat="1">
      <c r="B178" s="212"/>
      <c r="C178" s="213"/>
      <c r="D178" s="214" t="s">
        <v>127</v>
      </c>
      <c r="E178" s="215" t="s">
        <v>1</v>
      </c>
      <c r="F178" s="216" t="s">
        <v>242</v>
      </c>
      <c r="G178" s="213"/>
      <c r="H178" s="215" t="s">
        <v>1</v>
      </c>
      <c r="I178" s="217"/>
      <c r="J178" s="213"/>
      <c r="K178" s="213"/>
      <c r="L178" s="218"/>
      <c r="M178" s="219"/>
      <c r="N178" s="220"/>
      <c r="O178" s="220"/>
      <c r="P178" s="220"/>
      <c r="Q178" s="220"/>
      <c r="R178" s="220"/>
      <c r="S178" s="220"/>
      <c r="T178" s="221"/>
      <c r="AT178" s="222" t="s">
        <v>127</v>
      </c>
      <c r="AU178" s="222" t="s">
        <v>81</v>
      </c>
      <c r="AV178" s="11" t="s">
        <v>79</v>
      </c>
      <c r="AW178" s="11" t="s">
        <v>32</v>
      </c>
      <c r="AX178" s="11" t="s">
        <v>71</v>
      </c>
      <c r="AY178" s="222" t="s">
        <v>118</v>
      </c>
    </row>
    <row r="179" s="11" customFormat="1">
      <c r="B179" s="212"/>
      <c r="C179" s="213"/>
      <c r="D179" s="214" t="s">
        <v>127</v>
      </c>
      <c r="E179" s="215" t="s">
        <v>1</v>
      </c>
      <c r="F179" s="216" t="s">
        <v>243</v>
      </c>
      <c r="G179" s="213"/>
      <c r="H179" s="215" t="s">
        <v>1</v>
      </c>
      <c r="I179" s="217"/>
      <c r="J179" s="213"/>
      <c r="K179" s="213"/>
      <c r="L179" s="218"/>
      <c r="M179" s="219"/>
      <c r="N179" s="220"/>
      <c r="O179" s="220"/>
      <c r="P179" s="220"/>
      <c r="Q179" s="220"/>
      <c r="R179" s="220"/>
      <c r="S179" s="220"/>
      <c r="T179" s="221"/>
      <c r="AT179" s="222" t="s">
        <v>127</v>
      </c>
      <c r="AU179" s="222" t="s">
        <v>81</v>
      </c>
      <c r="AV179" s="11" t="s">
        <v>79</v>
      </c>
      <c r="AW179" s="11" t="s">
        <v>32</v>
      </c>
      <c r="AX179" s="11" t="s">
        <v>71</v>
      </c>
      <c r="AY179" s="222" t="s">
        <v>118</v>
      </c>
    </row>
    <row r="180" s="12" customFormat="1">
      <c r="B180" s="223"/>
      <c r="C180" s="224"/>
      <c r="D180" s="214" t="s">
        <v>127</v>
      </c>
      <c r="E180" s="225" t="s">
        <v>1</v>
      </c>
      <c r="F180" s="226" t="s">
        <v>244</v>
      </c>
      <c r="G180" s="224"/>
      <c r="H180" s="227">
        <v>10</v>
      </c>
      <c r="I180" s="228"/>
      <c r="J180" s="224"/>
      <c r="K180" s="224"/>
      <c r="L180" s="229"/>
      <c r="M180" s="230"/>
      <c r="N180" s="231"/>
      <c r="O180" s="231"/>
      <c r="P180" s="231"/>
      <c r="Q180" s="231"/>
      <c r="R180" s="231"/>
      <c r="S180" s="231"/>
      <c r="T180" s="232"/>
      <c r="AT180" s="233" t="s">
        <v>127</v>
      </c>
      <c r="AU180" s="233" t="s">
        <v>81</v>
      </c>
      <c r="AV180" s="12" t="s">
        <v>81</v>
      </c>
      <c r="AW180" s="12" t="s">
        <v>32</v>
      </c>
      <c r="AX180" s="12" t="s">
        <v>79</v>
      </c>
      <c r="AY180" s="233" t="s">
        <v>118</v>
      </c>
    </row>
    <row r="181" s="10" customFormat="1" ht="22.8" customHeight="1">
      <c r="B181" s="184"/>
      <c r="C181" s="185"/>
      <c r="D181" s="186" t="s">
        <v>70</v>
      </c>
      <c r="E181" s="198" t="s">
        <v>157</v>
      </c>
      <c r="F181" s="198" t="s">
        <v>245</v>
      </c>
      <c r="G181" s="185"/>
      <c r="H181" s="185"/>
      <c r="I181" s="188"/>
      <c r="J181" s="199">
        <f>BK181</f>
        <v>0</v>
      </c>
      <c r="K181" s="185"/>
      <c r="L181" s="190"/>
      <c r="M181" s="191"/>
      <c r="N181" s="192"/>
      <c r="O181" s="192"/>
      <c r="P181" s="193">
        <f>SUM(P182:P189)</f>
        <v>0</v>
      </c>
      <c r="Q181" s="192"/>
      <c r="R181" s="193">
        <f>SUM(R182:R189)</f>
        <v>0.75425000000000009</v>
      </c>
      <c r="S181" s="192"/>
      <c r="T181" s="194">
        <f>SUM(T182:T189)</f>
        <v>0</v>
      </c>
      <c r="AR181" s="195" t="s">
        <v>79</v>
      </c>
      <c r="AT181" s="196" t="s">
        <v>70</v>
      </c>
      <c r="AU181" s="196" t="s">
        <v>79</v>
      </c>
      <c r="AY181" s="195" t="s">
        <v>118</v>
      </c>
      <c r="BK181" s="197">
        <f>SUM(BK182:BK189)</f>
        <v>0</v>
      </c>
    </row>
    <row r="182" s="1" customFormat="1" ht="16.5" customHeight="1">
      <c r="B182" s="37"/>
      <c r="C182" s="200" t="s">
        <v>246</v>
      </c>
      <c r="D182" s="200" t="s">
        <v>120</v>
      </c>
      <c r="E182" s="201" t="s">
        <v>247</v>
      </c>
      <c r="F182" s="202" t="s">
        <v>248</v>
      </c>
      <c r="G182" s="203" t="s">
        <v>132</v>
      </c>
      <c r="H182" s="204">
        <v>1</v>
      </c>
      <c r="I182" s="205"/>
      <c r="J182" s="206">
        <f>ROUND(I182*H182,2)</f>
        <v>0</v>
      </c>
      <c r="K182" s="202" t="s">
        <v>124</v>
      </c>
      <c r="L182" s="42"/>
      <c r="M182" s="207" t="s">
        <v>1</v>
      </c>
      <c r="N182" s="208" t="s">
        <v>42</v>
      </c>
      <c r="O182" s="78"/>
      <c r="P182" s="209">
        <f>O182*H182</f>
        <v>0</v>
      </c>
      <c r="Q182" s="209">
        <v>0.3674</v>
      </c>
      <c r="R182" s="209">
        <f>Q182*H182</f>
        <v>0.3674</v>
      </c>
      <c r="S182" s="209">
        <v>0</v>
      </c>
      <c r="T182" s="210">
        <f>S182*H182</f>
        <v>0</v>
      </c>
      <c r="AR182" s="16" t="s">
        <v>125</v>
      </c>
      <c r="AT182" s="16" t="s">
        <v>120</v>
      </c>
      <c r="AU182" s="16" t="s">
        <v>81</v>
      </c>
      <c r="AY182" s="16" t="s">
        <v>118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6" t="s">
        <v>79</v>
      </c>
      <c r="BK182" s="211">
        <f>ROUND(I182*H182,2)</f>
        <v>0</v>
      </c>
      <c r="BL182" s="16" t="s">
        <v>125</v>
      </c>
      <c r="BM182" s="16" t="s">
        <v>249</v>
      </c>
    </row>
    <row r="183" s="11" customFormat="1">
      <c r="B183" s="212"/>
      <c r="C183" s="213"/>
      <c r="D183" s="214" t="s">
        <v>127</v>
      </c>
      <c r="E183" s="215" t="s">
        <v>1</v>
      </c>
      <c r="F183" s="216" t="s">
        <v>250</v>
      </c>
      <c r="G183" s="213"/>
      <c r="H183" s="215" t="s">
        <v>1</v>
      </c>
      <c r="I183" s="217"/>
      <c r="J183" s="213"/>
      <c r="K183" s="213"/>
      <c r="L183" s="218"/>
      <c r="M183" s="219"/>
      <c r="N183" s="220"/>
      <c r="O183" s="220"/>
      <c r="P183" s="220"/>
      <c r="Q183" s="220"/>
      <c r="R183" s="220"/>
      <c r="S183" s="220"/>
      <c r="T183" s="221"/>
      <c r="AT183" s="222" t="s">
        <v>127</v>
      </c>
      <c r="AU183" s="222" t="s">
        <v>81</v>
      </c>
      <c r="AV183" s="11" t="s">
        <v>79</v>
      </c>
      <c r="AW183" s="11" t="s">
        <v>32</v>
      </c>
      <c r="AX183" s="11" t="s">
        <v>71</v>
      </c>
      <c r="AY183" s="222" t="s">
        <v>118</v>
      </c>
    </row>
    <row r="184" s="11" customFormat="1">
      <c r="B184" s="212"/>
      <c r="C184" s="213"/>
      <c r="D184" s="214" t="s">
        <v>127</v>
      </c>
      <c r="E184" s="215" t="s">
        <v>1</v>
      </c>
      <c r="F184" s="216" t="s">
        <v>251</v>
      </c>
      <c r="G184" s="213"/>
      <c r="H184" s="215" t="s">
        <v>1</v>
      </c>
      <c r="I184" s="217"/>
      <c r="J184" s="213"/>
      <c r="K184" s="213"/>
      <c r="L184" s="218"/>
      <c r="M184" s="219"/>
      <c r="N184" s="220"/>
      <c r="O184" s="220"/>
      <c r="P184" s="220"/>
      <c r="Q184" s="220"/>
      <c r="R184" s="220"/>
      <c r="S184" s="220"/>
      <c r="T184" s="221"/>
      <c r="AT184" s="222" t="s">
        <v>127</v>
      </c>
      <c r="AU184" s="222" t="s">
        <v>81</v>
      </c>
      <c r="AV184" s="11" t="s">
        <v>79</v>
      </c>
      <c r="AW184" s="11" t="s">
        <v>32</v>
      </c>
      <c r="AX184" s="11" t="s">
        <v>71</v>
      </c>
      <c r="AY184" s="222" t="s">
        <v>118</v>
      </c>
    </row>
    <row r="185" s="12" customFormat="1">
      <c r="B185" s="223"/>
      <c r="C185" s="224"/>
      <c r="D185" s="214" t="s">
        <v>127</v>
      </c>
      <c r="E185" s="225" t="s">
        <v>1</v>
      </c>
      <c r="F185" s="226" t="s">
        <v>226</v>
      </c>
      <c r="G185" s="224"/>
      <c r="H185" s="227">
        <v>1</v>
      </c>
      <c r="I185" s="228"/>
      <c r="J185" s="224"/>
      <c r="K185" s="224"/>
      <c r="L185" s="229"/>
      <c r="M185" s="230"/>
      <c r="N185" s="231"/>
      <c r="O185" s="231"/>
      <c r="P185" s="231"/>
      <c r="Q185" s="231"/>
      <c r="R185" s="231"/>
      <c r="S185" s="231"/>
      <c r="T185" s="232"/>
      <c r="AT185" s="233" t="s">
        <v>127</v>
      </c>
      <c r="AU185" s="233" t="s">
        <v>81</v>
      </c>
      <c r="AV185" s="12" t="s">
        <v>81</v>
      </c>
      <c r="AW185" s="12" t="s">
        <v>32</v>
      </c>
      <c r="AX185" s="12" t="s">
        <v>79</v>
      </c>
      <c r="AY185" s="233" t="s">
        <v>118</v>
      </c>
    </row>
    <row r="186" s="1" customFormat="1" ht="16.5" customHeight="1">
      <c r="B186" s="37"/>
      <c r="C186" s="200" t="s">
        <v>252</v>
      </c>
      <c r="D186" s="200" t="s">
        <v>120</v>
      </c>
      <c r="E186" s="201" t="s">
        <v>253</v>
      </c>
      <c r="F186" s="202" t="s">
        <v>254</v>
      </c>
      <c r="G186" s="203" t="s">
        <v>208</v>
      </c>
      <c r="H186" s="204">
        <v>3</v>
      </c>
      <c r="I186" s="205"/>
      <c r="J186" s="206">
        <f>ROUND(I186*H186,2)</f>
        <v>0</v>
      </c>
      <c r="K186" s="202" t="s">
        <v>124</v>
      </c>
      <c r="L186" s="42"/>
      <c r="M186" s="207" t="s">
        <v>1</v>
      </c>
      <c r="N186" s="208" t="s">
        <v>42</v>
      </c>
      <c r="O186" s="78"/>
      <c r="P186" s="209">
        <f>O186*H186</f>
        <v>0</v>
      </c>
      <c r="Q186" s="209">
        <v>0.12895000000000001</v>
      </c>
      <c r="R186" s="209">
        <f>Q186*H186</f>
        <v>0.38685000000000003</v>
      </c>
      <c r="S186" s="209">
        <v>0</v>
      </c>
      <c r="T186" s="210">
        <f>S186*H186</f>
        <v>0</v>
      </c>
      <c r="AR186" s="16" t="s">
        <v>125</v>
      </c>
      <c r="AT186" s="16" t="s">
        <v>120</v>
      </c>
      <c r="AU186" s="16" t="s">
        <v>81</v>
      </c>
      <c r="AY186" s="16" t="s">
        <v>118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6" t="s">
        <v>79</v>
      </c>
      <c r="BK186" s="211">
        <f>ROUND(I186*H186,2)</f>
        <v>0</v>
      </c>
      <c r="BL186" s="16" t="s">
        <v>125</v>
      </c>
      <c r="BM186" s="16" t="s">
        <v>255</v>
      </c>
    </row>
    <row r="187" s="11" customFormat="1">
      <c r="B187" s="212"/>
      <c r="C187" s="213"/>
      <c r="D187" s="214" t="s">
        <v>127</v>
      </c>
      <c r="E187" s="215" t="s">
        <v>1</v>
      </c>
      <c r="F187" s="216" t="s">
        <v>256</v>
      </c>
      <c r="G187" s="213"/>
      <c r="H187" s="215" t="s">
        <v>1</v>
      </c>
      <c r="I187" s="217"/>
      <c r="J187" s="213"/>
      <c r="K187" s="213"/>
      <c r="L187" s="218"/>
      <c r="M187" s="219"/>
      <c r="N187" s="220"/>
      <c r="O187" s="220"/>
      <c r="P187" s="220"/>
      <c r="Q187" s="220"/>
      <c r="R187" s="220"/>
      <c r="S187" s="220"/>
      <c r="T187" s="221"/>
      <c r="AT187" s="222" t="s">
        <v>127</v>
      </c>
      <c r="AU187" s="222" t="s">
        <v>81</v>
      </c>
      <c r="AV187" s="11" t="s">
        <v>79</v>
      </c>
      <c r="AW187" s="11" t="s">
        <v>32</v>
      </c>
      <c r="AX187" s="11" t="s">
        <v>71</v>
      </c>
      <c r="AY187" s="222" t="s">
        <v>118</v>
      </c>
    </row>
    <row r="188" s="11" customFormat="1">
      <c r="B188" s="212"/>
      <c r="C188" s="213"/>
      <c r="D188" s="214" t="s">
        <v>127</v>
      </c>
      <c r="E188" s="215" t="s">
        <v>1</v>
      </c>
      <c r="F188" s="216" t="s">
        <v>257</v>
      </c>
      <c r="G188" s="213"/>
      <c r="H188" s="215" t="s">
        <v>1</v>
      </c>
      <c r="I188" s="217"/>
      <c r="J188" s="213"/>
      <c r="K188" s="213"/>
      <c r="L188" s="218"/>
      <c r="M188" s="219"/>
      <c r="N188" s="220"/>
      <c r="O188" s="220"/>
      <c r="P188" s="220"/>
      <c r="Q188" s="220"/>
      <c r="R188" s="220"/>
      <c r="S188" s="220"/>
      <c r="T188" s="221"/>
      <c r="AT188" s="222" t="s">
        <v>127</v>
      </c>
      <c r="AU188" s="222" t="s">
        <v>81</v>
      </c>
      <c r="AV188" s="11" t="s">
        <v>79</v>
      </c>
      <c r="AW188" s="11" t="s">
        <v>32</v>
      </c>
      <c r="AX188" s="11" t="s">
        <v>71</v>
      </c>
      <c r="AY188" s="222" t="s">
        <v>118</v>
      </c>
    </row>
    <row r="189" s="12" customFormat="1">
      <c r="B189" s="223"/>
      <c r="C189" s="224"/>
      <c r="D189" s="214" t="s">
        <v>127</v>
      </c>
      <c r="E189" s="225" t="s">
        <v>1</v>
      </c>
      <c r="F189" s="226" t="s">
        <v>136</v>
      </c>
      <c r="G189" s="224"/>
      <c r="H189" s="227">
        <v>3</v>
      </c>
      <c r="I189" s="228"/>
      <c r="J189" s="224"/>
      <c r="K189" s="224"/>
      <c r="L189" s="229"/>
      <c r="M189" s="230"/>
      <c r="N189" s="231"/>
      <c r="O189" s="231"/>
      <c r="P189" s="231"/>
      <c r="Q189" s="231"/>
      <c r="R189" s="231"/>
      <c r="S189" s="231"/>
      <c r="T189" s="232"/>
      <c r="AT189" s="233" t="s">
        <v>127</v>
      </c>
      <c r="AU189" s="233" t="s">
        <v>81</v>
      </c>
      <c r="AV189" s="12" t="s">
        <v>81</v>
      </c>
      <c r="AW189" s="12" t="s">
        <v>32</v>
      </c>
      <c r="AX189" s="12" t="s">
        <v>79</v>
      </c>
      <c r="AY189" s="233" t="s">
        <v>118</v>
      </c>
    </row>
    <row r="190" s="10" customFormat="1" ht="22.8" customHeight="1">
      <c r="B190" s="184"/>
      <c r="C190" s="185"/>
      <c r="D190" s="186" t="s">
        <v>70</v>
      </c>
      <c r="E190" s="198" t="s">
        <v>178</v>
      </c>
      <c r="F190" s="198" t="s">
        <v>258</v>
      </c>
      <c r="G190" s="185"/>
      <c r="H190" s="185"/>
      <c r="I190" s="188"/>
      <c r="J190" s="199">
        <f>BK190</f>
        <v>0</v>
      </c>
      <c r="K190" s="185"/>
      <c r="L190" s="190"/>
      <c r="M190" s="191"/>
      <c r="N190" s="192"/>
      <c r="O190" s="192"/>
      <c r="P190" s="193">
        <f>SUM(P191:P220)</f>
        <v>0</v>
      </c>
      <c r="Q190" s="192"/>
      <c r="R190" s="193">
        <f>SUM(R191:R220)</f>
        <v>1.8409500000000001</v>
      </c>
      <c r="S190" s="192"/>
      <c r="T190" s="194">
        <f>SUM(T191:T220)</f>
        <v>0</v>
      </c>
      <c r="AR190" s="195" t="s">
        <v>79</v>
      </c>
      <c r="AT190" s="196" t="s">
        <v>70</v>
      </c>
      <c r="AU190" s="196" t="s">
        <v>79</v>
      </c>
      <c r="AY190" s="195" t="s">
        <v>118</v>
      </c>
      <c r="BK190" s="197">
        <f>SUM(BK191:BK220)</f>
        <v>0</v>
      </c>
    </row>
    <row r="191" s="1" customFormat="1" ht="16.5" customHeight="1">
      <c r="B191" s="37"/>
      <c r="C191" s="200" t="s">
        <v>259</v>
      </c>
      <c r="D191" s="200" t="s">
        <v>120</v>
      </c>
      <c r="E191" s="201" t="s">
        <v>260</v>
      </c>
      <c r="F191" s="202" t="s">
        <v>261</v>
      </c>
      <c r="G191" s="203" t="s">
        <v>208</v>
      </c>
      <c r="H191" s="204">
        <v>3</v>
      </c>
      <c r="I191" s="205"/>
      <c r="J191" s="206">
        <f>ROUND(I191*H191,2)</f>
        <v>0</v>
      </c>
      <c r="K191" s="202" t="s">
        <v>124</v>
      </c>
      <c r="L191" s="42"/>
      <c r="M191" s="207" t="s">
        <v>1</v>
      </c>
      <c r="N191" s="208" t="s">
        <v>42</v>
      </c>
      <c r="O191" s="78"/>
      <c r="P191" s="209">
        <f>O191*H191</f>
        <v>0</v>
      </c>
      <c r="Q191" s="209">
        <v>0.15540000000000001</v>
      </c>
      <c r="R191" s="209">
        <f>Q191*H191</f>
        <v>0.46620000000000006</v>
      </c>
      <c r="S191" s="209">
        <v>0</v>
      </c>
      <c r="T191" s="210">
        <f>S191*H191</f>
        <v>0</v>
      </c>
      <c r="AR191" s="16" t="s">
        <v>125</v>
      </c>
      <c r="AT191" s="16" t="s">
        <v>120</v>
      </c>
      <c r="AU191" s="16" t="s">
        <v>81</v>
      </c>
      <c r="AY191" s="16" t="s">
        <v>118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6" t="s">
        <v>79</v>
      </c>
      <c r="BK191" s="211">
        <f>ROUND(I191*H191,2)</f>
        <v>0</v>
      </c>
      <c r="BL191" s="16" t="s">
        <v>125</v>
      </c>
      <c r="BM191" s="16" t="s">
        <v>262</v>
      </c>
    </row>
    <row r="192" s="11" customFormat="1">
      <c r="B192" s="212"/>
      <c r="C192" s="213"/>
      <c r="D192" s="214" t="s">
        <v>127</v>
      </c>
      <c r="E192" s="215" t="s">
        <v>1</v>
      </c>
      <c r="F192" s="216" t="s">
        <v>263</v>
      </c>
      <c r="G192" s="213"/>
      <c r="H192" s="215" t="s">
        <v>1</v>
      </c>
      <c r="I192" s="217"/>
      <c r="J192" s="213"/>
      <c r="K192" s="213"/>
      <c r="L192" s="218"/>
      <c r="M192" s="219"/>
      <c r="N192" s="220"/>
      <c r="O192" s="220"/>
      <c r="P192" s="220"/>
      <c r="Q192" s="220"/>
      <c r="R192" s="220"/>
      <c r="S192" s="220"/>
      <c r="T192" s="221"/>
      <c r="AT192" s="222" t="s">
        <v>127</v>
      </c>
      <c r="AU192" s="222" t="s">
        <v>81</v>
      </c>
      <c r="AV192" s="11" t="s">
        <v>79</v>
      </c>
      <c r="AW192" s="11" t="s">
        <v>32</v>
      </c>
      <c r="AX192" s="11" t="s">
        <v>71</v>
      </c>
      <c r="AY192" s="222" t="s">
        <v>118</v>
      </c>
    </row>
    <row r="193" s="12" customFormat="1">
      <c r="B193" s="223"/>
      <c r="C193" s="224"/>
      <c r="D193" s="214" t="s">
        <v>127</v>
      </c>
      <c r="E193" s="225" t="s">
        <v>1</v>
      </c>
      <c r="F193" s="226" t="s">
        <v>264</v>
      </c>
      <c r="G193" s="224"/>
      <c r="H193" s="227">
        <v>3</v>
      </c>
      <c r="I193" s="228"/>
      <c r="J193" s="224"/>
      <c r="K193" s="224"/>
      <c r="L193" s="229"/>
      <c r="M193" s="230"/>
      <c r="N193" s="231"/>
      <c r="O193" s="231"/>
      <c r="P193" s="231"/>
      <c r="Q193" s="231"/>
      <c r="R193" s="231"/>
      <c r="S193" s="231"/>
      <c r="T193" s="232"/>
      <c r="AT193" s="233" t="s">
        <v>127</v>
      </c>
      <c r="AU193" s="233" t="s">
        <v>81</v>
      </c>
      <c r="AV193" s="12" t="s">
        <v>81</v>
      </c>
      <c r="AW193" s="12" t="s">
        <v>32</v>
      </c>
      <c r="AX193" s="12" t="s">
        <v>79</v>
      </c>
      <c r="AY193" s="233" t="s">
        <v>118</v>
      </c>
    </row>
    <row r="194" s="1" customFormat="1" ht="16.5" customHeight="1">
      <c r="B194" s="37"/>
      <c r="C194" s="256" t="s">
        <v>7</v>
      </c>
      <c r="D194" s="256" t="s">
        <v>265</v>
      </c>
      <c r="E194" s="257" t="s">
        <v>266</v>
      </c>
      <c r="F194" s="258" t="s">
        <v>267</v>
      </c>
      <c r="G194" s="259" t="s">
        <v>208</v>
      </c>
      <c r="H194" s="260">
        <v>3</v>
      </c>
      <c r="I194" s="261"/>
      <c r="J194" s="262">
        <f>ROUND(I194*H194,2)</f>
        <v>0</v>
      </c>
      <c r="K194" s="258" t="s">
        <v>1</v>
      </c>
      <c r="L194" s="263"/>
      <c r="M194" s="264" t="s">
        <v>1</v>
      </c>
      <c r="N194" s="265" t="s">
        <v>42</v>
      </c>
      <c r="O194" s="78"/>
      <c r="P194" s="209">
        <f>O194*H194</f>
        <v>0</v>
      </c>
      <c r="Q194" s="209">
        <v>0.10199999999999999</v>
      </c>
      <c r="R194" s="209">
        <f>Q194*H194</f>
        <v>0.30599999999999999</v>
      </c>
      <c r="S194" s="209">
        <v>0</v>
      </c>
      <c r="T194" s="210">
        <f>S194*H194</f>
        <v>0</v>
      </c>
      <c r="AR194" s="16" t="s">
        <v>169</v>
      </c>
      <c r="AT194" s="16" t="s">
        <v>265</v>
      </c>
      <c r="AU194" s="16" t="s">
        <v>81</v>
      </c>
      <c r="AY194" s="16" t="s">
        <v>118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6" t="s">
        <v>79</v>
      </c>
      <c r="BK194" s="211">
        <f>ROUND(I194*H194,2)</f>
        <v>0</v>
      </c>
      <c r="BL194" s="16" t="s">
        <v>125</v>
      </c>
      <c r="BM194" s="16" t="s">
        <v>268</v>
      </c>
    </row>
    <row r="195" s="11" customFormat="1">
      <c r="B195" s="212"/>
      <c r="C195" s="213"/>
      <c r="D195" s="214" t="s">
        <v>127</v>
      </c>
      <c r="E195" s="215" t="s">
        <v>1</v>
      </c>
      <c r="F195" s="216" t="s">
        <v>269</v>
      </c>
      <c r="G195" s="213"/>
      <c r="H195" s="215" t="s">
        <v>1</v>
      </c>
      <c r="I195" s="217"/>
      <c r="J195" s="213"/>
      <c r="K195" s="213"/>
      <c r="L195" s="218"/>
      <c r="M195" s="219"/>
      <c r="N195" s="220"/>
      <c r="O195" s="220"/>
      <c r="P195" s="220"/>
      <c r="Q195" s="220"/>
      <c r="R195" s="220"/>
      <c r="S195" s="220"/>
      <c r="T195" s="221"/>
      <c r="AT195" s="222" t="s">
        <v>127</v>
      </c>
      <c r="AU195" s="222" t="s">
        <v>81</v>
      </c>
      <c r="AV195" s="11" t="s">
        <v>79</v>
      </c>
      <c r="AW195" s="11" t="s">
        <v>32</v>
      </c>
      <c r="AX195" s="11" t="s">
        <v>71</v>
      </c>
      <c r="AY195" s="222" t="s">
        <v>118</v>
      </c>
    </row>
    <row r="196" s="12" customFormat="1">
      <c r="B196" s="223"/>
      <c r="C196" s="224"/>
      <c r="D196" s="214" t="s">
        <v>127</v>
      </c>
      <c r="E196" s="225" t="s">
        <v>1</v>
      </c>
      <c r="F196" s="226" t="s">
        <v>264</v>
      </c>
      <c r="G196" s="224"/>
      <c r="H196" s="227">
        <v>3</v>
      </c>
      <c r="I196" s="228"/>
      <c r="J196" s="224"/>
      <c r="K196" s="224"/>
      <c r="L196" s="229"/>
      <c r="M196" s="230"/>
      <c r="N196" s="231"/>
      <c r="O196" s="231"/>
      <c r="P196" s="231"/>
      <c r="Q196" s="231"/>
      <c r="R196" s="231"/>
      <c r="S196" s="231"/>
      <c r="T196" s="232"/>
      <c r="AT196" s="233" t="s">
        <v>127</v>
      </c>
      <c r="AU196" s="233" t="s">
        <v>81</v>
      </c>
      <c r="AV196" s="12" t="s">
        <v>81</v>
      </c>
      <c r="AW196" s="12" t="s">
        <v>32</v>
      </c>
      <c r="AX196" s="12" t="s">
        <v>79</v>
      </c>
      <c r="AY196" s="233" t="s">
        <v>118</v>
      </c>
    </row>
    <row r="197" s="1" customFormat="1" ht="16.5" customHeight="1">
      <c r="B197" s="37"/>
      <c r="C197" s="200" t="s">
        <v>270</v>
      </c>
      <c r="D197" s="200" t="s">
        <v>120</v>
      </c>
      <c r="E197" s="201" t="s">
        <v>271</v>
      </c>
      <c r="F197" s="202" t="s">
        <v>272</v>
      </c>
      <c r="G197" s="203" t="s">
        <v>208</v>
      </c>
      <c r="H197" s="204">
        <v>4.5</v>
      </c>
      <c r="I197" s="205"/>
      <c r="J197" s="206">
        <f>ROUND(I197*H197,2)</f>
        <v>0</v>
      </c>
      <c r="K197" s="202" t="s">
        <v>124</v>
      </c>
      <c r="L197" s="42"/>
      <c r="M197" s="207" t="s">
        <v>1</v>
      </c>
      <c r="N197" s="208" t="s">
        <v>42</v>
      </c>
      <c r="O197" s="78"/>
      <c r="P197" s="209">
        <f>O197*H197</f>
        <v>0</v>
      </c>
      <c r="Q197" s="209">
        <v>0.1295</v>
      </c>
      <c r="R197" s="209">
        <f>Q197*H197</f>
        <v>0.58274999999999999</v>
      </c>
      <c r="S197" s="209">
        <v>0</v>
      </c>
      <c r="T197" s="210">
        <f>S197*H197</f>
        <v>0</v>
      </c>
      <c r="AR197" s="16" t="s">
        <v>125</v>
      </c>
      <c r="AT197" s="16" t="s">
        <v>120</v>
      </c>
      <c r="AU197" s="16" t="s">
        <v>81</v>
      </c>
      <c r="AY197" s="16" t="s">
        <v>118</v>
      </c>
      <c r="BE197" s="211">
        <f>IF(N197="základní",J197,0)</f>
        <v>0</v>
      </c>
      <c r="BF197" s="211">
        <f>IF(N197="snížená",J197,0)</f>
        <v>0</v>
      </c>
      <c r="BG197" s="211">
        <f>IF(N197="zákl. přenesená",J197,0)</f>
        <v>0</v>
      </c>
      <c r="BH197" s="211">
        <f>IF(N197="sníž. přenesená",J197,0)</f>
        <v>0</v>
      </c>
      <c r="BI197" s="211">
        <f>IF(N197="nulová",J197,0)</f>
        <v>0</v>
      </c>
      <c r="BJ197" s="16" t="s">
        <v>79</v>
      </c>
      <c r="BK197" s="211">
        <f>ROUND(I197*H197,2)</f>
        <v>0</v>
      </c>
      <c r="BL197" s="16" t="s">
        <v>125</v>
      </c>
      <c r="BM197" s="16" t="s">
        <v>273</v>
      </c>
    </row>
    <row r="198" s="11" customFormat="1">
      <c r="B198" s="212"/>
      <c r="C198" s="213"/>
      <c r="D198" s="214" t="s">
        <v>127</v>
      </c>
      <c r="E198" s="215" t="s">
        <v>1</v>
      </c>
      <c r="F198" s="216" t="s">
        <v>274</v>
      </c>
      <c r="G198" s="213"/>
      <c r="H198" s="215" t="s">
        <v>1</v>
      </c>
      <c r="I198" s="217"/>
      <c r="J198" s="213"/>
      <c r="K198" s="213"/>
      <c r="L198" s="218"/>
      <c r="M198" s="219"/>
      <c r="N198" s="220"/>
      <c r="O198" s="220"/>
      <c r="P198" s="220"/>
      <c r="Q198" s="220"/>
      <c r="R198" s="220"/>
      <c r="S198" s="220"/>
      <c r="T198" s="221"/>
      <c r="AT198" s="222" t="s">
        <v>127</v>
      </c>
      <c r="AU198" s="222" t="s">
        <v>81</v>
      </c>
      <c r="AV198" s="11" t="s">
        <v>79</v>
      </c>
      <c r="AW198" s="11" t="s">
        <v>32</v>
      </c>
      <c r="AX198" s="11" t="s">
        <v>71</v>
      </c>
      <c r="AY198" s="222" t="s">
        <v>118</v>
      </c>
    </row>
    <row r="199" s="12" customFormat="1">
      <c r="B199" s="223"/>
      <c r="C199" s="224"/>
      <c r="D199" s="214" t="s">
        <v>127</v>
      </c>
      <c r="E199" s="225" t="s">
        <v>1</v>
      </c>
      <c r="F199" s="226" t="s">
        <v>275</v>
      </c>
      <c r="G199" s="224"/>
      <c r="H199" s="227">
        <v>4.5</v>
      </c>
      <c r="I199" s="228"/>
      <c r="J199" s="224"/>
      <c r="K199" s="224"/>
      <c r="L199" s="229"/>
      <c r="M199" s="230"/>
      <c r="N199" s="231"/>
      <c r="O199" s="231"/>
      <c r="P199" s="231"/>
      <c r="Q199" s="231"/>
      <c r="R199" s="231"/>
      <c r="S199" s="231"/>
      <c r="T199" s="232"/>
      <c r="AT199" s="233" t="s">
        <v>127</v>
      </c>
      <c r="AU199" s="233" t="s">
        <v>81</v>
      </c>
      <c r="AV199" s="12" t="s">
        <v>81</v>
      </c>
      <c r="AW199" s="12" t="s">
        <v>32</v>
      </c>
      <c r="AX199" s="12" t="s">
        <v>79</v>
      </c>
      <c r="AY199" s="233" t="s">
        <v>118</v>
      </c>
    </row>
    <row r="200" s="1" customFormat="1" ht="16.5" customHeight="1">
      <c r="B200" s="37"/>
      <c r="C200" s="256" t="s">
        <v>276</v>
      </c>
      <c r="D200" s="256" t="s">
        <v>265</v>
      </c>
      <c r="E200" s="257" t="s">
        <v>277</v>
      </c>
      <c r="F200" s="258" t="s">
        <v>278</v>
      </c>
      <c r="G200" s="259" t="s">
        <v>208</v>
      </c>
      <c r="H200" s="260">
        <v>4.5</v>
      </c>
      <c r="I200" s="261"/>
      <c r="J200" s="262">
        <f>ROUND(I200*H200,2)</f>
        <v>0</v>
      </c>
      <c r="K200" s="258" t="s">
        <v>1</v>
      </c>
      <c r="L200" s="263"/>
      <c r="M200" s="264" t="s">
        <v>1</v>
      </c>
      <c r="N200" s="265" t="s">
        <v>42</v>
      </c>
      <c r="O200" s="78"/>
      <c r="P200" s="209">
        <f>O200*H200</f>
        <v>0</v>
      </c>
      <c r="Q200" s="209">
        <v>0.108</v>
      </c>
      <c r="R200" s="209">
        <f>Q200*H200</f>
        <v>0.48599999999999999</v>
      </c>
      <c r="S200" s="209">
        <v>0</v>
      </c>
      <c r="T200" s="210">
        <f>S200*H200</f>
        <v>0</v>
      </c>
      <c r="AR200" s="16" t="s">
        <v>169</v>
      </c>
      <c r="AT200" s="16" t="s">
        <v>265</v>
      </c>
      <c r="AU200" s="16" t="s">
        <v>81</v>
      </c>
      <c r="AY200" s="16" t="s">
        <v>118</v>
      </c>
      <c r="BE200" s="211">
        <f>IF(N200="základní",J200,0)</f>
        <v>0</v>
      </c>
      <c r="BF200" s="211">
        <f>IF(N200="snížená",J200,0)</f>
        <v>0</v>
      </c>
      <c r="BG200" s="211">
        <f>IF(N200="zákl. přenesená",J200,0)</f>
        <v>0</v>
      </c>
      <c r="BH200" s="211">
        <f>IF(N200="sníž. přenesená",J200,0)</f>
        <v>0</v>
      </c>
      <c r="BI200" s="211">
        <f>IF(N200="nulová",J200,0)</f>
        <v>0</v>
      </c>
      <c r="BJ200" s="16" t="s">
        <v>79</v>
      </c>
      <c r="BK200" s="211">
        <f>ROUND(I200*H200,2)</f>
        <v>0</v>
      </c>
      <c r="BL200" s="16" t="s">
        <v>125</v>
      </c>
      <c r="BM200" s="16" t="s">
        <v>279</v>
      </c>
    </row>
    <row r="201" s="11" customFormat="1">
      <c r="B201" s="212"/>
      <c r="C201" s="213"/>
      <c r="D201" s="214" t="s">
        <v>127</v>
      </c>
      <c r="E201" s="215" t="s">
        <v>1</v>
      </c>
      <c r="F201" s="216" t="s">
        <v>280</v>
      </c>
      <c r="G201" s="213"/>
      <c r="H201" s="215" t="s">
        <v>1</v>
      </c>
      <c r="I201" s="217"/>
      <c r="J201" s="213"/>
      <c r="K201" s="213"/>
      <c r="L201" s="218"/>
      <c r="M201" s="219"/>
      <c r="N201" s="220"/>
      <c r="O201" s="220"/>
      <c r="P201" s="220"/>
      <c r="Q201" s="220"/>
      <c r="R201" s="220"/>
      <c r="S201" s="220"/>
      <c r="T201" s="221"/>
      <c r="AT201" s="222" t="s">
        <v>127</v>
      </c>
      <c r="AU201" s="222" t="s">
        <v>81</v>
      </c>
      <c r="AV201" s="11" t="s">
        <v>79</v>
      </c>
      <c r="AW201" s="11" t="s">
        <v>32</v>
      </c>
      <c r="AX201" s="11" t="s">
        <v>71</v>
      </c>
      <c r="AY201" s="222" t="s">
        <v>118</v>
      </c>
    </row>
    <row r="202" s="12" customFormat="1">
      <c r="B202" s="223"/>
      <c r="C202" s="224"/>
      <c r="D202" s="214" t="s">
        <v>127</v>
      </c>
      <c r="E202" s="225" t="s">
        <v>1</v>
      </c>
      <c r="F202" s="226" t="s">
        <v>275</v>
      </c>
      <c r="G202" s="224"/>
      <c r="H202" s="227">
        <v>4.5</v>
      </c>
      <c r="I202" s="228"/>
      <c r="J202" s="224"/>
      <c r="K202" s="224"/>
      <c r="L202" s="229"/>
      <c r="M202" s="230"/>
      <c r="N202" s="231"/>
      <c r="O202" s="231"/>
      <c r="P202" s="231"/>
      <c r="Q202" s="231"/>
      <c r="R202" s="231"/>
      <c r="S202" s="231"/>
      <c r="T202" s="232"/>
      <c r="AT202" s="233" t="s">
        <v>127</v>
      </c>
      <c r="AU202" s="233" t="s">
        <v>81</v>
      </c>
      <c r="AV202" s="12" t="s">
        <v>81</v>
      </c>
      <c r="AW202" s="12" t="s">
        <v>32</v>
      </c>
      <c r="AX202" s="12" t="s">
        <v>79</v>
      </c>
      <c r="AY202" s="233" t="s">
        <v>118</v>
      </c>
    </row>
    <row r="203" s="1" customFormat="1" ht="16.5" customHeight="1">
      <c r="B203" s="37"/>
      <c r="C203" s="200" t="s">
        <v>281</v>
      </c>
      <c r="D203" s="200" t="s">
        <v>120</v>
      </c>
      <c r="E203" s="201" t="s">
        <v>282</v>
      </c>
      <c r="F203" s="202" t="s">
        <v>283</v>
      </c>
      <c r="G203" s="203" t="s">
        <v>208</v>
      </c>
      <c r="H203" s="204">
        <v>12</v>
      </c>
      <c r="I203" s="205"/>
      <c r="J203" s="206">
        <f>ROUND(I203*H203,2)</f>
        <v>0</v>
      </c>
      <c r="K203" s="202" t="s">
        <v>124</v>
      </c>
      <c r="L203" s="42"/>
      <c r="M203" s="207" t="s">
        <v>1</v>
      </c>
      <c r="N203" s="208" t="s">
        <v>42</v>
      </c>
      <c r="O203" s="78"/>
      <c r="P203" s="209">
        <f>O203*H203</f>
        <v>0</v>
      </c>
      <c r="Q203" s="209">
        <v>0</v>
      </c>
      <c r="R203" s="209">
        <f>Q203*H203</f>
        <v>0</v>
      </c>
      <c r="S203" s="209">
        <v>0</v>
      </c>
      <c r="T203" s="210">
        <f>S203*H203</f>
        <v>0</v>
      </c>
      <c r="AR203" s="16" t="s">
        <v>125</v>
      </c>
      <c r="AT203" s="16" t="s">
        <v>120</v>
      </c>
      <c r="AU203" s="16" t="s">
        <v>81</v>
      </c>
      <c r="AY203" s="16" t="s">
        <v>118</v>
      </c>
      <c r="BE203" s="211">
        <f>IF(N203="základní",J203,0)</f>
        <v>0</v>
      </c>
      <c r="BF203" s="211">
        <f>IF(N203="snížená",J203,0)</f>
        <v>0</v>
      </c>
      <c r="BG203" s="211">
        <f>IF(N203="zákl. přenesená",J203,0)</f>
        <v>0</v>
      </c>
      <c r="BH203" s="211">
        <f>IF(N203="sníž. přenesená",J203,0)</f>
        <v>0</v>
      </c>
      <c r="BI203" s="211">
        <f>IF(N203="nulová",J203,0)</f>
        <v>0</v>
      </c>
      <c r="BJ203" s="16" t="s">
        <v>79</v>
      </c>
      <c r="BK203" s="211">
        <f>ROUND(I203*H203,2)</f>
        <v>0</v>
      </c>
      <c r="BL203" s="16" t="s">
        <v>125</v>
      </c>
      <c r="BM203" s="16" t="s">
        <v>284</v>
      </c>
    </row>
    <row r="204" s="11" customFormat="1">
      <c r="B204" s="212"/>
      <c r="C204" s="213"/>
      <c r="D204" s="214" t="s">
        <v>127</v>
      </c>
      <c r="E204" s="215" t="s">
        <v>1</v>
      </c>
      <c r="F204" s="216" t="s">
        <v>285</v>
      </c>
      <c r="G204" s="213"/>
      <c r="H204" s="215" t="s">
        <v>1</v>
      </c>
      <c r="I204" s="217"/>
      <c r="J204" s="213"/>
      <c r="K204" s="213"/>
      <c r="L204" s="218"/>
      <c r="M204" s="219"/>
      <c r="N204" s="220"/>
      <c r="O204" s="220"/>
      <c r="P204" s="220"/>
      <c r="Q204" s="220"/>
      <c r="R204" s="220"/>
      <c r="S204" s="220"/>
      <c r="T204" s="221"/>
      <c r="AT204" s="222" t="s">
        <v>127</v>
      </c>
      <c r="AU204" s="222" t="s">
        <v>81</v>
      </c>
      <c r="AV204" s="11" t="s">
        <v>79</v>
      </c>
      <c r="AW204" s="11" t="s">
        <v>32</v>
      </c>
      <c r="AX204" s="11" t="s">
        <v>71</v>
      </c>
      <c r="AY204" s="222" t="s">
        <v>118</v>
      </c>
    </row>
    <row r="205" s="12" customFormat="1">
      <c r="B205" s="223"/>
      <c r="C205" s="224"/>
      <c r="D205" s="214" t="s">
        <v>127</v>
      </c>
      <c r="E205" s="225" t="s">
        <v>1</v>
      </c>
      <c r="F205" s="226" t="s">
        <v>286</v>
      </c>
      <c r="G205" s="224"/>
      <c r="H205" s="227">
        <v>12</v>
      </c>
      <c r="I205" s="228"/>
      <c r="J205" s="224"/>
      <c r="K205" s="224"/>
      <c r="L205" s="229"/>
      <c r="M205" s="230"/>
      <c r="N205" s="231"/>
      <c r="O205" s="231"/>
      <c r="P205" s="231"/>
      <c r="Q205" s="231"/>
      <c r="R205" s="231"/>
      <c r="S205" s="231"/>
      <c r="T205" s="232"/>
      <c r="AT205" s="233" t="s">
        <v>127</v>
      </c>
      <c r="AU205" s="233" t="s">
        <v>81</v>
      </c>
      <c r="AV205" s="12" t="s">
        <v>81</v>
      </c>
      <c r="AW205" s="12" t="s">
        <v>32</v>
      </c>
      <c r="AX205" s="12" t="s">
        <v>79</v>
      </c>
      <c r="AY205" s="233" t="s">
        <v>118</v>
      </c>
    </row>
    <row r="206" s="1" customFormat="1" ht="16.5" customHeight="1">
      <c r="B206" s="37"/>
      <c r="C206" s="200" t="s">
        <v>287</v>
      </c>
      <c r="D206" s="200" t="s">
        <v>120</v>
      </c>
      <c r="E206" s="201" t="s">
        <v>288</v>
      </c>
      <c r="F206" s="202" t="s">
        <v>289</v>
      </c>
      <c r="G206" s="203" t="s">
        <v>208</v>
      </c>
      <c r="H206" s="204">
        <v>20</v>
      </c>
      <c r="I206" s="205"/>
      <c r="J206" s="206">
        <f>ROUND(I206*H206,2)</f>
        <v>0</v>
      </c>
      <c r="K206" s="202" t="s">
        <v>124</v>
      </c>
      <c r="L206" s="42"/>
      <c r="M206" s="207" t="s">
        <v>1</v>
      </c>
      <c r="N206" s="208" t="s">
        <v>42</v>
      </c>
      <c r="O206" s="78"/>
      <c r="P206" s="209">
        <f>O206*H206</f>
        <v>0</v>
      </c>
      <c r="Q206" s="209">
        <v>0</v>
      </c>
      <c r="R206" s="209">
        <f>Q206*H206</f>
        <v>0</v>
      </c>
      <c r="S206" s="209">
        <v>0</v>
      </c>
      <c r="T206" s="210">
        <f>S206*H206</f>
        <v>0</v>
      </c>
      <c r="AR206" s="16" t="s">
        <v>125</v>
      </c>
      <c r="AT206" s="16" t="s">
        <v>120</v>
      </c>
      <c r="AU206" s="16" t="s">
        <v>81</v>
      </c>
      <c r="AY206" s="16" t="s">
        <v>118</v>
      </c>
      <c r="BE206" s="211">
        <f>IF(N206="základní",J206,0)</f>
        <v>0</v>
      </c>
      <c r="BF206" s="211">
        <f>IF(N206="snížená",J206,0)</f>
        <v>0</v>
      </c>
      <c r="BG206" s="211">
        <f>IF(N206="zákl. přenesená",J206,0)</f>
        <v>0</v>
      </c>
      <c r="BH206" s="211">
        <f>IF(N206="sníž. přenesená",J206,0)</f>
        <v>0</v>
      </c>
      <c r="BI206" s="211">
        <f>IF(N206="nulová",J206,0)</f>
        <v>0</v>
      </c>
      <c r="BJ206" s="16" t="s">
        <v>79</v>
      </c>
      <c r="BK206" s="211">
        <f>ROUND(I206*H206,2)</f>
        <v>0</v>
      </c>
      <c r="BL206" s="16" t="s">
        <v>125</v>
      </c>
      <c r="BM206" s="16" t="s">
        <v>290</v>
      </c>
    </row>
    <row r="207" s="11" customFormat="1">
      <c r="B207" s="212"/>
      <c r="C207" s="213"/>
      <c r="D207" s="214" t="s">
        <v>127</v>
      </c>
      <c r="E207" s="215" t="s">
        <v>1</v>
      </c>
      <c r="F207" s="216" t="s">
        <v>291</v>
      </c>
      <c r="G207" s="213"/>
      <c r="H207" s="215" t="s">
        <v>1</v>
      </c>
      <c r="I207" s="217"/>
      <c r="J207" s="213"/>
      <c r="K207" s="213"/>
      <c r="L207" s="218"/>
      <c r="M207" s="219"/>
      <c r="N207" s="220"/>
      <c r="O207" s="220"/>
      <c r="P207" s="220"/>
      <c r="Q207" s="220"/>
      <c r="R207" s="220"/>
      <c r="S207" s="220"/>
      <c r="T207" s="221"/>
      <c r="AT207" s="222" t="s">
        <v>127</v>
      </c>
      <c r="AU207" s="222" t="s">
        <v>81</v>
      </c>
      <c r="AV207" s="11" t="s">
        <v>79</v>
      </c>
      <c r="AW207" s="11" t="s">
        <v>32</v>
      </c>
      <c r="AX207" s="11" t="s">
        <v>71</v>
      </c>
      <c r="AY207" s="222" t="s">
        <v>118</v>
      </c>
    </row>
    <row r="208" s="12" customFormat="1">
      <c r="B208" s="223"/>
      <c r="C208" s="224"/>
      <c r="D208" s="214" t="s">
        <v>127</v>
      </c>
      <c r="E208" s="225" t="s">
        <v>1</v>
      </c>
      <c r="F208" s="226" t="s">
        <v>292</v>
      </c>
      <c r="G208" s="224"/>
      <c r="H208" s="227">
        <v>20</v>
      </c>
      <c r="I208" s="228"/>
      <c r="J208" s="224"/>
      <c r="K208" s="224"/>
      <c r="L208" s="229"/>
      <c r="M208" s="230"/>
      <c r="N208" s="231"/>
      <c r="O208" s="231"/>
      <c r="P208" s="231"/>
      <c r="Q208" s="231"/>
      <c r="R208" s="231"/>
      <c r="S208" s="231"/>
      <c r="T208" s="232"/>
      <c r="AT208" s="233" t="s">
        <v>127</v>
      </c>
      <c r="AU208" s="233" t="s">
        <v>81</v>
      </c>
      <c r="AV208" s="12" t="s">
        <v>81</v>
      </c>
      <c r="AW208" s="12" t="s">
        <v>32</v>
      </c>
      <c r="AX208" s="12" t="s">
        <v>79</v>
      </c>
      <c r="AY208" s="233" t="s">
        <v>118</v>
      </c>
    </row>
    <row r="209" s="1" customFormat="1" ht="16.5" customHeight="1">
      <c r="B209" s="37"/>
      <c r="C209" s="200" t="s">
        <v>293</v>
      </c>
      <c r="D209" s="200" t="s">
        <v>120</v>
      </c>
      <c r="E209" s="201" t="s">
        <v>294</v>
      </c>
      <c r="F209" s="202" t="s">
        <v>295</v>
      </c>
      <c r="G209" s="203" t="s">
        <v>296</v>
      </c>
      <c r="H209" s="204">
        <v>2</v>
      </c>
      <c r="I209" s="205"/>
      <c r="J209" s="206">
        <f>ROUND(I209*H209,2)</f>
        <v>0</v>
      </c>
      <c r="K209" s="202" t="s">
        <v>1</v>
      </c>
      <c r="L209" s="42"/>
      <c r="M209" s="207" t="s">
        <v>1</v>
      </c>
      <c r="N209" s="208" t="s">
        <v>42</v>
      </c>
      <c r="O209" s="78"/>
      <c r="P209" s="209">
        <f>O209*H209</f>
        <v>0</v>
      </c>
      <c r="Q209" s="209">
        <v>0</v>
      </c>
      <c r="R209" s="209">
        <f>Q209*H209</f>
        <v>0</v>
      </c>
      <c r="S209" s="209">
        <v>0</v>
      </c>
      <c r="T209" s="210">
        <f>S209*H209</f>
        <v>0</v>
      </c>
      <c r="AR209" s="16" t="s">
        <v>125</v>
      </c>
      <c r="AT209" s="16" t="s">
        <v>120</v>
      </c>
      <c r="AU209" s="16" t="s">
        <v>81</v>
      </c>
      <c r="AY209" s="16" t="s">
        <v>118</v>
      </c>
      <c r="BE209" s="211">
        <f>IF(N209="základní",J209,0)</f>
        <v>0</v>
      </c>
      <c r="BF209" s="211">
        <f>IF(N209="snížená",J209,0)</f>
        <v>0</v>
      </c>
      <c r="BG209" s="211">
        <f>IF(N209="zákl. přenesená",J209,0)</f>
        <v>0</v>
      </c>
      <c r="BH209" s="211">
        <f>IF(N209="sníž. přenesená",J209,0)</f>
        <v>0</v>
      </c>
      <c r="BI209" s="211">
        <f>IF(N209="nulová",J209,0)</f>
        <v>0</v>
      </c>
      <c r="BJ209" s="16" t="s">
        <v>79</v>
      </c>
      <c r="BK209" s="211">
        <f>ROUND(I209*H209,2)</f>
        <v>0</v>
      </c>
      <c r="BL209" s="16" t="s">
        <v>125</v>
      </c>
      <c r="BM209" s="16" t="s">
        <v>297</v>
      </c>
    </row>
    <row r="210" s="11" customFormat="1">
      <c r="B210" s="212"/>
      <c r="C210" s="213"/>
      <c r="D210" s="214" t="s">
        <v>127</v>
      </c>
      <c r="E210" s="215" t="s">
        <v>1</v>
      </c>
      <c r="F210" s="216" t="s">
        <v>298</v>
      </c>
      <c r="G210" s="213"/>
      <c r="H210" s="215" t="s">
        <v>1</v>
      </c>
      <c r="I210" s="217"/>
      <c r="J210" s="213"/>
      <c r="K210" s="213"/>
      <c r="L210" s="218"/>
      <c r="M210" s="219"/>
      <c r="N210" s="220"/>
      <c r="O210" s="220"/>
      <c r="P210" s="220"/>
      <c r="Q210" s="220"/>
      <c r="R210" s="220"/>
      <c r="S210" s="220"/>
      <c r="T210" s="221"/>
      <c r="AT210" s="222" t="s">
        <v>127</v>
      </c>
      <c r="AU210" s="222" t="s">
        <v>81</v>
      </c>
      <c r="AV210" s="11" t="s">
        <v>79</v>
      </c>
      <c r="AW210" s="11" t="s">
        <v>32</v>
      </c>
      <c r="AX210" s="11" t="s">
        <v>71</v>
      </c>
      <c r="AY210" s="222" t="s">
        <v>118</v>
      </c>
    </row>
    <row r="211" s="12" customFormat="1">
      <c r="B211" s="223"/>
      <c r="C211" s="224"/>
      <c r="D211" s="214" t="s">
        <v>127</v>
      </c>
      <c r="E211" s="225" t="s">
        <v>1</v>
      </c>
      <c r="F211" s="226" t="s">
        <v>79</v>
      </c>
      <c r="G211" s="224"/>
      <c r="H211" s="227">
        <v>1</v>
      </c>
      <c r="I211" s="228"/>
      <c r="J211" s="224"/>
      <c r="K211" s="224"/>
      <c r="L211" s="229"/>
      <c r="M211" s="230"/>
      <c r="N211" s="231"/>
      <c r="O211" s="231"/>
      <c r="P211" s="231"/>
      <c r="Q211" s="231"/>
      <c r="R211" s="231"/>
      <c r="S211" s="231"/>
      <c r="T211" s="232"/>
      <c r="AT211" s="233" t="s">
        <v>127</v>
      </c>
      <c r="AU211" s="233" t="s">
        <v>81</v>
      </c>
      <c r="AV211" s="12" t="s">
        <v>81</v>
      </c>
      <c r="AW211" s="12" t="s">
        <v>32</v>
      </c>
      <c r="AX211" s="12" t="s">
        <v>71</v>
      </c>
      <c r="AY211" s="233" t="s">
        <v>118</v>
      </c>
    </row>
    <row r="212" s="11" customFormat="1">
      <c r="B212" s="212"/>
      <c r="C212" s="213"/>
      <c r="D212" s="214" t="s">
        <v>127</v>
      </c>
      <c r="E212" s="215" t="s">
        <v>1</v>
      </c>
      <c r="F212" s="216" t="s">
        <v>299</v>
      </c>
      <c r="G212" s="213"/>
      <c r="H212" s="215" t="s">
        <v>1</v>
      </c>
      <c r="I212" s="217"/>
      <c r="J212" s="213"/>
      <c r="K212" s="213"/>
      <c r="L212" s="218"/>
      <c r="M212" s="219"/>
      <c r="N212" s="220"/>
      <c r="O212" s="220"/>
      <c r="P212" s="220"/>
      <c r="Q212" s="220"/>
      <c r="R212" s="220"/>
      <c r="S212" s="220"/>
      <c r="T212" s="221"/>
      <c r="AT212" s="222" t="s">
        <v>127</v>
      </c>
      <c r="AU212" s="222" t="s">
        <v>81</v>
      </c>
      <c r="AV212" s="11" t="s">
        <v>79</v>
      </c>
      <c r="AW212" s="11" t="s">
        <v>32</v>
      </c>
      <c r="AX212" s="11" t="s">
        <v>71</v>
      </c>
      <c r="AY212" s="222" t="s">
        <v>118</v>
      </c>
    </row>
    <row r="213" s="12" customFormat="1">
      <c r="B213" s="223"/>
      <c r="C213" s="224"/>
      <c r="D213" s="214" t="s">
        <v>127</v>
      </c>
      <c r="E213" s="225" t="s">
        <v>1</v>
      </c>
      <c r="F213" s="226" t="s">
        <v>79</v>
      </c>
      <c r="G213" s="224"/>
      <c r="H213" s="227">
        <v>1</v>
      </c>
      <c r="I213" s="228"/>
      <c r="J213" s="224"/>
      <c r="K213" s="224"/>
      <c r="L213" s="229"/>
      <c r="M213" s="230"/>
      <c r="N213" s="231"/>
      <c r="O213" s="231"/>
      <c r="P213" s="231"/>
      <c r="Q213" s="231"/>
      <c r="R213" s="231"/>
      <c r="S213" s="231"/>
      <c r="T213" s="232"/>
      <c r="AT213" s="233" t="s">
        <v>127</v>
      </c>
      <c r="AU213" s="233" t="s">
        <v>81</v>
      </c>
      <c r="AV213" s="12" t="s">
        <v>81</v>
      </c>
      <c r="AW213" s="12" t="s">
        <v>32</v>
      </c>
      <c r="AX213" s="12" t="s">
        <v>71</v>
      </c>
      <c r="AY213" s="233" t="s">
        <v>118</v>
      </c>
    </row>
    <row r="214" s="13" customFormat="1">
      <c r="B214" s="234"/>
      <c r="C214" s="235"/>
      <c r="D214" s="214" t="s">
        <v>127</v>
      </c>
      <c r="E214" s="236" t="s">
        <v>1</v>
      </c>
      <c r="F214" s="237" t="s">
        <v>144</v>
      </c>
      <c r="G214" s="235"/>
      <c r="H214" s="238">
        <v>2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AT214" s="244" t="s">
        <v>127</v>
      </c>
      <c r="AU214" s="244" t="s">
        <v>81</v>
      </c>
      <c r="AV214" s="13" t="s">
        <v>125</v>
      </c>
      <c r="AW214" s="13" t="s">
        <v>32</v>
      </c>
      <c r="AX214" s="13" t="s">
        <v>79</v>
      </c>
      <c r="AY214" s="244" t="s">
        <v>118</v>
      </c>
    </row>
    <row r="215" s="1" customFormat="1" ht="22.5" customHeight="1">
      <c r="B215" s="37"/>
      <c r="C215" s="200" t="s">
        <v>300</v>
      </c>
      <c r="D215" s="200" t="s">
        <v>120</v>
      </c>
      <c r="E215" s="201" t="s">
        <v>301</v>
      </c>
      <c r="F215" s="202" t="s">
        <v>302</v>
      </c>
      <c r="G215" s="203" t="s">
        <v>296</v>
      </c>
      <c r="H215" s="204">
        <v>2</v>
      </c>
      <c r="I215" s="205"/>
      <c r="J215" s="206">
        <f>ROUND(I215*H215,2)</f>
        <v>0</v>
      </c>
      <c r="K215" s="202" t="s">
        <v>1</v>
      </c>
      <c r="L215" s="42"/>
      <c r="M215" s="207" t="s">
        <v>1</v>
      </c>
      <c r="N215" s="208" t="s">
        <v>42</v>
      </c>
      <c r="O215" s="78"/>
      <c r="P215" s="209">
        <f>O215*H215</f>
        <v>0</v>
      </c>
      <c r="Q215" s="209">
        <v>0</v>
      </c>
      <c r="R215" s="209">
        <f>Q215*H215</f>
        <v>0</v>
      </c>
      <c r="S215" s="209">
        <v>0</v>
      </c>
      <c r="T215" s="210">
        <f>S215*H215</f>
        <v>0</v>
      </c>
      <c r="AR215" s="16" t="s">
        <v>125</v>
      </c>
      <c r="AT215" s="16" t="s">
        <v>120</v>
      </c>
      <c r="AU215" s="16" t="s">
        <v>81</v>
      </c>
      <c r="AY215" s="16" t="s">
        <v>118</v>
      </c>
      <c r="BE215" s="211">
        <f>IF(N215="základní",J215,0)</f>
        <v>0</v>
      </c>
      <c r="BF215" s="211">
        <f>IF(N215="snížená",J215,0)</f>
        <v>0</v>
      </c>
      <c r="BG215" s="211">
        <f>IF(N215="zákl. přenesená",J215,0)</f>
        <v>0</v>
      </c>
      <c r="BH215" s="211">
        <f>IF(N215="sníž. přenesená",J215,0)</f>
        <v>0</v>
      </c>
      <c r="BI215" s="211">
        <f>IF(N215="nulová",J215,0)</f>
        <v>0</v>
      </c>
      <c r="BJ215" s="16" t="s">
        <v>79</v>
      </c>
      <c r="BK215" s="211">
        <f>ROUND(I215*H215,2)</f>
        <v>0</v>
      </c>
      <c r="BL215" s="16" t="s">
        <v>125</v>
      </c>
      <c r="BM215" s="16" t="s">
        <v>303</v>
      </c>
    </row>
    <row r="216" s="11" customFormat="1">
      <c r="B216" s="212"/>
      <c r="C216" s="213"/>
      <c r="D216" s="214" t="s">
        <v>127</v>
      </c>
      <c r="E216" s="215" t="s">
        <v>1</v>
      </c>
      <c r="F216" s="216" t="s">
        <v>298</v>
      </c>
      <c r="G216" s="213"/>
      <c r="H216" s="215" t="s">
        <v>1</v>
      </c>
      <c r="I216" s="217"/>
      <c r="J216" s="213"/>
      <c r="K216" s="213"/>
      <c r="L216" s="218"/>
      <c r="M216" s="219"/>
      <c r="N216" s="220"/>
      <c r="O216" s="220"/>
      <c r="P216" s="220"/>
      <c r="Q216" s="220"/>
      <c r="R216" s="220"/>
      <c r="S216" s="220"/>
      <c r="T216" s="221"/>
      <c r="AT216" s="222" t="s">
        <v>127</v>
      </c>
      <c r="AU216" s="222" t="s">
        <v>81</v>
      </c>
      <c r="AV216" s="11" t="s">
        <v>79</v>
      </c>
      <c r="AW216" s="11" t="s">
        <v>32</v>
      </c>
      <c r="AX216" s="11" t="s">
        <v>71</v>
      </c>
      <c r="AY216" s="222" t="s">
        <v>118</v>
      </c>
    </row>
    <row r="217" s="12" customFormat="1">
      <c r="B217" s="223"/>
      <c r="C217" s="224"/>
      <c r="D217" s="214" t="s">
        <v>127</v>
      </c>
      <c r="E217" s="225" t="s">
        <v>1</v>
      </c>
      <c r="F217" s="226" t="s">
        <v>79</v>
      </c>
      <c r="G217" s="224"/>
      <c r="H217" s="227">
        <v>1</v>
      </c>
      <c r="I217" s="228"/>
      <c r="J217" s="224"/>
      <c r="K217" s="224"/>
      <c r="L217" s="229"/>
      <c r="M217" s="230"/>
      <c r="N217" s="231"/>
      <c r="O217" s="231"/>
      <c r="P217" s="231"/>
      <c r="Q217" s="231"/>
      <c r="R217" s="231"/>
      <c r="S217" s="231"/>
      <c r="T217" s="232"/>
      <c r="AT217" s="233" t="s">
        <v>127</v>
      </c>
      <c r="AU217" s="233" t="s">
        <v>81</v>
      </c>
      <c r="AV217" s="12" t="s">
        <v>81</v>
      </c>
      <c r="AW217" s="12" t="s">
        <v>32</v>
      </c>
      <c r="AX217" s="12" t="s">
        <v>71</v>
      </c>
      <c r="AY217" s="233" t="s">
        <v>118</v>
      </c>
    </row>
    <row r="218" s="11" customFormat="1">
      <c r="B218" s="212"/>
      <c r="C218" s="213"/>
      <c r="D218" s="214" t="s">
        <v>127</v>
      </c>
      <c r="E218" s="215" t="s">
        <v>1</v>
      </c>
      <c r="F218" s="216" t="s">
        <v>299</v>
      </c>
      <c r="G218" s="213"/>
      <c r="H218" s="215" t="s">
        <v>1</v>
      </c>
      <c r="I218" s="217"/>
      <c r="J218" s="213"/>
      <c r="K218" s="213"/>
      <c r="L218" s="218"/>
      <c r="M218" s="219"/>
      <c r="N218" s="220"/>
      <c r="O218" s="220"/>
      <c r="P218" s="220"/>
      <c r="Q218" s="220"/>
      <c r="R218" s="220"/>
      <c r="S218" s="220"/>
      <c r="T218" s="221"/>
      <c r="AT218" s="222" t="s">
        <v>127</v>
      </c>
      <c r="AU218" s="222" t="s">
        <v>81</v>
      </c>
      <c r="AV218" s="11" t="s">
        <v>79</v>
      </c>
      <c r="AW218" s="11" t="s">
        <v>32</v>
      </c>
      <c r="AX218" s="11" t="s">
        <v>71</v>
      </c>
      <c r="AY218" s="222" t="s">
        <v>118</v>
      </c>
    </row>
    <row r="219" s="12" customFormat="1">
      <c r="B219" s="223"/>
      <c r="C219" s="224"/>
      <c r="D219" s="214" t="s">
        <v>127</v>
      </c>
      <c r="E219" s="225" t="s">
        <v>1</v>
      </c>
      <c r="F219" s="226" t="s">
        <v>79</v>
      </c>
      <c r="G219" s="224"/>
      <c r="H219" s="227">
        <v>1</v>
      </c>
      <c r="I219" s="228"/>
      <c r="J219" s="224"/>
      <c r="K219" s="224"/>
      <c r="L219" s="229"/>
      <c r="M219" s="230"/>
      <c r="N219" s="231"/>
      <c r="O219" s="231"/>
      <c r="P219" s="231"/>
      <c r="Q219" s="231"/>
      <c r="R219" s="231"/>
      <c r="S219" s="231"/>
      <c r="T219" s="232"/>
      <c r="AT219" s="233" t="s">
        <v>127</v>
      </c>
      <c r="AU219" s="233" t="s">
        <v>81</v>
      </c>
      <c r="AV219" s="12" t="s">
        <v>81</v>
      </c>
      <c r="AW219" s="12" t="s">
        <v>32</v>
      </c>
      <c r="AX219" s="12" t="s">
        <v>71</v>
      </c>
      <c r="AY219" s="233" t="s">
        <v>118</v>
      </c>
    </row>
    <row r="220" s="13" customFormat="1">
      <c r="B220" s="234"/>
      <c r="C220" s="235"/>
      <c r="D220" s="214" t="s">
        <v>127</v>
      </c>
      <c r="E220" s="236" t="s">
        <v>1</v>
      </c>
      <c r="F220" s="237" t="s">
        <v>144</v>
      </c>
      <c r="G220" s="235"/>
      <c r="H220" s="238">
        <v>2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AT220" s="244" t="s">
        <v>127</v>
      </c>
      <c r="AU220" s="244" t="s">
        <v>81</v>
      </c>
      <c r="AV220" s="13" t="s">
        <v>125</v>
      </c>
      <c r="AW220" s="13" t="s">
        <v>32</v>
      </c>
      <c r="AX220" s="13" t="s">
        <v>79</v>
      </c>
      <c r="AY220" s="244" t="s">
        <v>118</v>
      </c>
    </row>
    <row r="221" s="10" customFormat="1" ht="22.8" customHeight="1">
      <c r="B221" s="184"/>
      <c r="C221" s="185"/>
      <c r="D221" s="186" t="s">
        <v>70</v>
      </c>
      <c r="E221" s="198" t="s">
        <v>304</v>
      </c>
      <c r="F221" s="198" t="s">
        <v>305</v>
      </c>
      <c r="G221" s="185"/>
      <c r="H221" s="185"/>
      <c r="I221" s="188"/>
      <c r="J221" s="199">
        <f>BK221</f>
        <v>0</v>
      </c>
      <c r="K221" s="185"/>
      <c r="L221" s="190"/>
      <c r="M221" s="191"/>
      <c r="N221" s="192"/>
      <c r="O221" s="192"/>
      <c r="P221" s="193">
        <f>SUM(P222:P251)</f>
        <v>0</v>
      </c>
      <c r="Q221" s="192"/>
      <c r="R221" s="193">
        <f>SUM(R222:R251)</f>
        <v>0</v>
      </c>
      <c r="S221" s="192"/>
      <c r="T221" s="194">
        <f>SUM(T222:T251)</f>
        <v>0</v>
      </c>
      <c r="AR221" s="195" t="s">
        <v>79</v>
      </c>
      <c r="AT221" s="196" t="s">
        <v>70</v>
      </c>
      <c r="AU221" s="196" t="s">
        <v>79</v>
      </c>
      <c r="AY221" s="195" t="s">
        <v>118</v>
      </c>
      <c r="BK221" s="197">
        <f>SUM(BK222:BK251)</f>
        <v>0</v>
      </c>
    </row>
    <row r="222" s="1" customFormat="1" ht="16.5" customHeight="1">
      <c r="B222" s="37"/>
      <c r="C222" s="200" t="s">
        <v>306</v>
      </c>
      <c r="D222" s="200" t="s">
        <v>120</v>
      </c>
      <c r="E222" s="201" t="s">
        <v>307</v>
      </c>
      <c r="F222" s="202" t="s">
        <v>308</v>
      </c>
      <c r="G222" s="203" t="s">
        <v>132</v>
      </c>
      <c r="H222" s="204">
        <v>1</v>
      </c>
      <c r="I222" s="205"/>
      <c r="J222" s="206">
        <f>ROUND(I222*H222,2)</f>
        <v>0</v>
      </c>
      <c r="K222" s="202" t="s">
        <v>124</v>
      </c>
      <c r="L222" s="42"/>
      <c r="M222" s="207" t="s">
        <v>1</v>
      </c>
      <c r="N222" s="208" t="s">
        <v>42</v>
      </c>
      <c r="O222" s="78"/>
      <c r="P222" s="209">
        <f>O222*H222</f>
        <v>0</v>
      </c>
      <c r="Q222" s="209">
        <v>0</v>
      </c>
      <c r="R222" s="209">
        <f>Q222*H222</f>
        <v>0</v>
      </c>
      <c r="S222" s="209">
        <v>0</v>
      </c>
      <c r="T222" s="210">
        <f>S222*H222</f>
        <v>0</v>
      </c>
      <c r="AR222" s="16" t="s">
        <v>125</v>
      </c>
      <c r="AT222" s="16" t="s">
        <v>120</v>
      </c>
      <c r="AU222" s="16" t="s">
        <v>81</v>
      </c>
      <c r="AY222" s="16" t="s">
        <v>118</v>
      </c>
      <c r="BE222" s="211">
        <f>IF(N222="základní",J222,0)</f>
        <v>0</v>
      </c>
      <c r="BF222" s="211">
        <f>IF(N222="snížená",J222,0)</f>
        <v>0</v>
      </c>
      <c r="BG222" s="211">
        <f>IF(N222="zákl. přenesená",J222,0)</f>
        <v>0</v>
      </c>
      <c r="BH222" s="211">
        <f>IF(N222="sníž. přenesená",J222,0)</f>
        <v>0</v>
      </c>
      <c r="BI222" s="211">
        <f>IF(N222="nulová",J222,0)</f>
        <v>0</v>
      </c>
      <c r="BJ222" s="16" t="s">
        <v>79</v>
      </c>
      <c r="BK222" s="211">
        <f>ROUND(I222*H222,2)</f>
        <v>0</v>
      </c>
      <c r="BL222" s="16" t="s">
        <v>125</v>
      </c>
      <c r="BM222" s="16" t="s">
        <v>309</v>
      </c>
    </row>
    <row r="223" s="11" customFormat="1">
      <c r="B223" s="212"/>
      <c r="C223" s="213"/>
      <c r="D223" s="214" t="s">
        <v>127</v>
      </c>
      <c r="E223" s="215" t="s">
        <v>1</v>
      </c>
      <c r="F223" s="216" t="s">
        <v>310</v>
      </c>
      <c r="G223" s="213"/>
      <c r="H223" s="215" t="s">
        <v>1</v>
      </c>
      <c r="I223" s="217"/>
      <c r="J223" s="213"/>
      <c r="K223" s="213"/>
      <c r="L223" s="218"/>
      <c r="M223" s="219"/>
      <c r="N223" s="220"/>
      <c r="O223" s="220"/>
      <c r="P223" s="220"/>
      <c r="Q223" s="220"/>
      <c r="R223" s="220"/>
      <c r="S223" s="220"/>
      <c r="T223" s="221"/>
      <c r="AT223" s="222" t="s">
        <v>127</v>
      </c>
      <c r="AU223" s="222" t="s">
        <v>81</v>
      </c>
      <c r="AV223" s="11" t="s">
        <v>79</v>
      </c>
      <c r="AW223" s="11" t="s">
        <v>32</v>
      </c>
      <c r="AX223" s="11" t="s">
        <v>71</v>
      </c>
      <c r="AY223" s="222" t="s">
        <v>118</v>
      </c>
    </row>
    <row r="224" s="12" customFormat="1">
      <c r="B224" s="223"/>
      <c r="C224" s="224"/>
      <c r="D224" s="214" t="s">
        <v>127</v>
      </c>
      <c r="E224" s="225" t="s">
        <v>1</v>
      </c>
      <c r="F224" s="226" t="s">
        <v>226</v>
      </c>
      <c r="G224" s="224"/>
      <c r="H224" s="227">
        <v>1</v>
      </c>
      <c r="I224" s="228"/>
      <c r="J224" s="224"/>
      <c r="K224" s="224"/>
      <c r="L224" s="229"/>
      <c r="M224" s="230"/>
      <c r="N224" s="231"/>
      <c r="O224" s="231"/>
      <c r="P224" s="231"/>
      <c r="Q224" s="231"/>
      <c r="R224" s="231"/>
      <c r="S224" s="231"/>
      <c r="T224" s="232"/>
      <c r="AT224" s="233" t="s">
        <v>127</v>
      </c>
      <c r="AU224" s="233" t="s">
        <v>81</v>
      </c>
      <c r="AV224" s="12" t="s">
        <v>81</v>
      </c>
      <c r="AW224" s="12" t="s">
        <v>32</v>
      </c>
      <c r="AX224" s="12" t="s">
        <v>79</v>
      </c>
      <c r="AY224" s="233" t="s">
        <v>118</v>
      </c>
    </row>
    <row r="225" s="1" customFormat="1" ht="16.5" customHeight="1">
      <c r="B225" s="37"/>
      <c r="C225" s="200" t="s">
        <v>311</v>
      </c>
      <c r="D225" s="200" t="s">
        <v>120</v>
      </c>
      <c r="E225" s="201" t="s">
        <v>312</v>
      </c>
      <c r="F225" s="202" t="s">
        <v>313</v>
      </c>
      <c r="G225" s="203" t="s">
        <v>164</v>
      </c>
      <c r="H225" s="204">
        <v>6.1100000000000003</v>
      </c>
      <c r="I225" s="205"/>
      <c r="J225" s="206">
        <f>ROUND(I225*H225,2)</f>
        <v>0</v>
      </c>
      <c r="K225" s="202" t="s">
        <v>124</v>
      </c>
      <c r="L225" s="42"/>
      <c r="M225" s="207" t="s">
        <v>1</v>
      </c>
      <c r="N225" s="208" t="s">
        <v>42</v>
      </c>
      <c r="O225" s="78"/>
      <c r="P225" s="209">
        <f>O225*H225</f>
        <v>0</v>
      </c>
      <c r="Q225" s="209">
        <v>0</v>
      </c>
      <c r="R225" s="209">
        <f>Q225*H225</f>
        <v>0</v>
      </c>
      <c r="S225" s="209">
        <v>0</v>
      </c>
      <c r="T225" s="210">
        <f>S225*H225</f>
        <v>0</v>
      </c>
      <c r="AR225" s="16" t="s">
        <v>125</v>
      </c>
      <c r="AT225" s="16" t="s">
        <v>120</v>
      </c>
      <c r="AU225" s="16" t="s">
        <v>81</v>
      </c>
      <c r="AY225" s="16" t="s">
        <v>118</v>
      </c>
      <c r="BE225" s="211">
        <f>IF(N225="základní",J225,0)</f>
        <v>0</v>
      </c>
      <c r="BF225" s="211">
        <f>IF(N225="snížená",J225,0)</f>
        <v>0</v>
      </c>
      <c r="BG225" s="211">
        <f>IF(N225="zákl. přenesená",J225,0)</f>
        <v>0</v>
      </c>
      <c r="BH225" s="211">
        <f>IF(N225="sníž. přenesená",J225,0)</f>
        <v>0</v>
      </c>
      <c r="BI225" s="211">
        <f>IF(N225="nulová",J225,0)</f>
        <v>0</v>
      </c>
      <c r="BJ225" s="16" t="s">
        <v>79</v>
      </c>
      <c r="BK225" s="211">
        <f>ROUND(I225*H225,2)</f>
        <v>0</v>
      </c>
      <c r="BL225" s="16" t="s">
        <v>125</v>
      </c>
      <c r="BM225" s="16" t="s">
        <v>314</v>
      </c>
    </row>
    <row r="226" s="11" customFormat="1">
      <c r="B226" s="212"/>
      <c r="C226" s="213"/>
      <c r="D226" s="214" t="s">
        <v>127</v>
      </c>
      <c r="E226" s="215" t="s">
        <v>1</v>
      </c>
      <c r="F226" s="216" t="s">
        <v>315</v>
      </c>
      <c r="G226" s="213"/>
      <c r="H226" s="215" t="s">
        <v>1</v>
      </c>
      <c r="I226" s="217"/>
      <c r="J226" s="213"/>
      <c r="K226" s="213"/>
      <c r="L226" s="218"/>
      <c r="M226" s="219"/>
      <c r="N226" s="220"/>
      <c r="O226" s="220"/>
      <c r="P226" s="220"/>
      <c r="Q226" s="220"/>
      <c r="R226" s="220"/>
      <c r="S226" s="220"/>
      <c r="T226" s="221"/>
      <c r="AT226" s="222" t="s">
        <v>127</v>
      </c>
      <c r="AU226" s="222" t="s">
        <v>81</v>
      </c>
      <c r="AV226" s="11" t="s">
        <v>79</v>
      </c>
      <c r="AW226" s="11" t="s">
        <v>32</v>
      </c>
      <c r="AX226" s="11" t="s">
        <v>71</v>
      </c>
      <c r="AY226" s="222" t="s">
        <v>118</v>
      </c>
    </row>
    <row r="227" s="12" customFormat="1">
      <c r="B227" s="223"/>
      <c r="C227" s="224"/>
      <c r="D227" s="214" t="s">
        <v>127</v>
      </c>
      <c r="E227" s="225" t="s">
        <v>1</v>
      </c>
      <c r="F227" s="226" t="s">
        <v>316</v>
      </c>
      <c r="G227" s="224"/>
      <c r="H227" s="227">
        <v>8.2629999999999999</v>
      </c>
      <c r="I227" s="228"/>
      <c r="J227" s="224"/>
      <c r="K227" s="224"/>
      <c r="L227" s="229"/>
      <c r="M227" s="230"/>
      <c r="N227" s="231"/>
      <c r="O227" s="231"/>
      <c r="P227" s="231"/>
      <c r="Q227" s="231"/>
      <c r="R227" s="231"/>
      <c r="S227" s="231"/>
      <c r="T227" s="232"/>
      <c r="AT227" s="233" t="s">
        <v>127</v>
      </c>
      <c r="AU227" s="233" t="s">
        <v>81</v>
      </c>
      <c r="AV227" s="12" t="s">
        <v>81</v>
      </c>
      <c r="AW227" s="12" t="s">
        <v>32</v>
      </c>
      <c r="AX227" s="12" t="s">
        <v>71</v>
      </c>
      <c r="AY227" s="233" t="s">
        <v>118</v>
      </c>
    </row>
    <row r="228" s="11" customFormat="1">
      <c r="B228" s="212"/>
      <c r="C228" s="213"/>
      <c r="D228" s="214" t="s">
        <v>127</v>
      </c>
      <c r="E228" s="215" t="s">
        <v>1</v>
      </c>
      <c r="F228" s="216" t="s">
        <v>317</v>
      </c>
      <c r="G228" s="213"/>
      <c r="H228" s="215" t="s">
        <v>1</v>
      </c>
      <c r="I228" s="217"/>
      <c r="J228" s="213"/>
      <c r="K228" s="213"/>
      <c r="L228" s="218"/>
      <c r="M228" s="219"/>
      <c r="N228" s="220"/>
      <c r="O228" s="220"/>
      <c r="P228" s="220"/>
      <c r="Q228" s="220"/>
      <c r="R228" s="220"/>
      <c r="S228" s="220"/>
      <c r="T228" s="221"/>
      <c r="AT228" s="222" t="s">
        <v>127</v>
      </c>
      <c r="AU228" s="222" t="s">
        <v>81</v>
      </c>
      <c r="AV228" s="11" t="s">
        <v>79</v>
      </c>
      <c r="AW228" s="11" t="s">
        <v>32</v>
      </c>
      <c r="AX228" s="11" t="s">
        <v>71</v>
      </c>
      <c r="AY228" s="222" t="s">
        <v>118</v>
      </c>
    </row>
    <row r="229" s="12" customFormat="1">
      <c r="B229" s="223"/>
      <c r="C229" s="224"/>
      <c r="D229" s="214" t="s">
        <v>127</v>
      </c>
      <c r="E229" s="225" t="s">
        <v>1</v>
      </c>
      <c r="F229" s="226" t="s">
        <v>318</v>
      </c>
      <c r="G229" s="224"/>
      <c r="H229" s="227">
        <v>-2.153</v>
      </c>
      <c r="I229" s="228"/>
      <c r="J229" s="224"/>
      <c r="K229" s="224"/>
      <c r="L229" s="229"/>
      <c r="M229" s="230"/>
      <c r="N229" s="231"/>
      <c r="O229" s="231"/>
      <c r="P229" s="231"/>
      <c r="Q229" s="231"/>
      <c r="R229" s="231"/>
      <c r="S229" s="231"/>
      <c r="T229" s="232"/>
      <c r="AT229" s="233" t="s">
        <v>127</v>
      </c>
      <c r="AU229" s="233" t="s">
        <v>81</v>
      </c>
      <c r="AV229" s="12" t="s">
        <v>81</v>
      </c>
      <c r="AW229" s="12" t="s">
        <v>32</v>
      </c>
      <c r="AX229" s="12" t="s">
        <v>71</v>
      </c>
      <c r="AY229" s="233" t="s">
        <v>118</v>
      </c>
    </row>
    <row r="230" s="13" customFormat="1">
      <c r="B230" s="234"/>
      <c r="C230" s="235"/>
      <c r="D230" s="214" t="s">
        <v>127</v>
      </c>
      <c r="E230" s="236" t="s">
        <v>1</v>
      </c>
      <c r="F230" s="237" t="s">
        <v>144</v>
      </c>
      <c r="G230" s="235"/>
      <c r="H230" s="238">
        <v>6.1099999999999994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AT230" s="244" t="s">
        <v>127</v>
      </c>
      <c r="AU230" s="244" t="s">
        <v>81</v>
      </c>
      <c r="AV230" s="13" t="s">
        <v>125</v>
      </c>
      <c r="AW230" s="13" t="s">
        <v>32</v>
      </c>
      <c r="AX230" s="13" t="s">
        <v>79</v>
      </c>
      <c r="AY230" s="244" t="s">
        <v>118</v>
      </c>
    </row>
    <row r="231" s="1" customFormat="1" ht="16.5" customHeight="1">
      <c r="B231" s="37"/>
      <c r="C231" s="200" t="s">
        <v>319</v>
      </c>
      <c r="D231" s="200" t="s">
        <v>120</v>
      </c>
      <c r="E231" s="201" t="s">
        <v>320</v>
      </c>
      <c r="F231" s="202" t="s">
        <v>321</v>
      </c>
      <c r="G231" s="203" t="s">
        <v>164</v>
      </c>
      <c r="H231" s="204">
        <v>54.990000000000002</v>
      </c>
      <c r="I231" s="205"/>
      <c r="J231" s="206">
        <f>ROUND(I231*H231,2)</f>
        <v>0</v>
      </c>
      <c r="K231" s="202" t="s">
        <v>124</v>
      </c>
      <c r="L231" s="42"/>
      <c r="M231" s="207" t="s">
        <v>1</v>
      </c>
      <c r="N231" s="208" t="s">
        <v>42</v>
      </c>
      <c r="O231" s="78"/>
      <c r="P231" s="209">
        <f>O231*H231</f>
        <v>0</v>
      </c>
      <c r="Q231" s="209">
        <v>0</v>
      </c>
      <c r="R231" s="209">
        <f>Q231*H231</f>
        <v>0</v>
      </c>
      <c r="S231" s="209">
        <v>0</v>
      </c>
      <c r="T231" s="210">
        <f>S231*H231</f>
        <v>0</v>
      </c>
      <c r="AR231" s="16" t="s">
        <v>125</v>
      </c>
      <c r="AT231" s="16" t="s">
        <v>120</v>
      </c>
      <c r="AU231" s="16" t="s">
        <v>81</v>
      </c>
      <c r="AY231" s="16" t="s">
        <v>118</v>
      </c>
      <c r="BE231" s="211">
        <f>IF(N231="základní",J231,0)</f>
        <v>0</v>
      </c>
      <c r="BF231" s="211">
        <f>IF(N231="snížená",J231,0)</f>
        <v>0</v>
      </c>
      <c r="BG231" s="211">
        <f>IF(N231="zákl. přenesená",J231,0)</f>
        <v>0</v>
      </c>
      <c r="BH231" s="211">
        <f>IF(N231="sníž. přenesená",J231,0)</f>
        <v>0</v>
      </c>
      <c r="BI231" s="211">
        <f>IF(N231="nulová",J231,0)</f>
        <v>0</v>
      </c>
      <c r="BJ231" s="16" t="s">
        <v>79</v>
      </c>
      <c r="BK231" s="211">
        <f>ROUND(I231*H231,2)</f>
        <v>0</v>
      </c>
      <c r="BL231" s="16" t="s">
        <v>125</v>
      </c>
      <c r="BM231" s="16" t="s">
        <v>322</v>
      </c>
    </row>
    <row r="232" s="11" customFormat="1">
      <c r="B232" s="212"/>
      <c r="C232" s="213"/>
      <c r="D232" s="214" t="s">
        <v>127</v>
      </c>
      <c r="E232" s="215" t="s">
        <v>1</v>
      </c>
      <c r="F232" s="216" t="s">
        <v>323</v>
      </c>
      <c r="G232" s="213"/>
      <c r="H232" s="215" t="s">
        <v>1</v>
      </c>
      <c r="I232" s="217"/>
      <c r="J232" s="213"/>
      <c r="K232" s="213"/>
      <c r="L232" s="218"/>
      <c r="M232" s="219"/>
      <c r="N232" s="220"/>
      <c r="O232" s="220"/>
      <c r="P232" s="220"/>
      <c r="Q232" s="220"/>
      <c r="R232" s="220"/>
      <c r="S232" s="220"/>
      <c r="T232" s="221"/>
      <c r="AT232" s="222" t="s">
        <v>127</v>
      </c>
      <c r="AU232" s="222" t="s">
        <v>81</v>
      </c>
      <c r="AV232" s="11" t="s">
        <v>79</v>
      </c>
      <c r="AW232" s="11" t="s">
        <v>32</v>
      </c>
      <c r="AX232" s="11" t="s">
        <v>71</v>
      </c>
      <c r="AY232" s="222" t="s">
        <v>118</v>
      </c>
    </row>
    <row r="233" s="12" customFormat="1">
      <c r="B233" s="223"/>
      <c r="C233" s="224"/>
      <c r="D233" s="214" t="s">
        <v>127</v>
      </c>
      <c r="E233" s="225" t="s">
        <v>1</v>
      </c>
      <c r="F233" s="226" t="s">
        <v>324</v>
      </c>
      <c r="G233" s="224"/>
      <c r="H233" s="227">
        <v>54.990000000000002</v>
      </c>
      <c r="I233" s="228"/>
      <c r="J233" s="224"/>
      <c r="K233" s="224"/>
      <c r="L233" s="229"/>
      <c r="M233" s="230"/>
      <c r="N233" s="231"/>
      <c r="O233" s="231"/>
      <c r="P233" s="231"/>
      <c r="Q233" s="231"/>
      <c r="R233" s="231"/>
      <c r="S233" s="231"/>
      <c r="T233" s="232"/>
      <c r="AT233" s="233" t="s">
        <v>127</v>
      </c>
      <c r="AU233" s="233" t="s">
        <v>81</v>
      </c>
      <c r="AV233" s="12" t="s">
        <v>81</v>
      </c>
      <c r="AW233" s="12" t="s">
        <v>32</v>
      </c>
      <c r="AX233" s="12" t="s">
        <v>79</v>
      </c>
      <c r="AY233" s="233" t="s">
        <v>118</v>
      </c>
    </row>
    <row r="234" s="1" customFormat="1" ht="16.5" customHeight="1">
      <c r="B234" s="37"/>
      <c r="C234" s="200" t="s">
        <v>325</v>
      </c>
      <c r="D234" s="200" t="s">
        <v>120</v>
      </c>
      <c r="E234" s="201" t="s">
        <v>326</v>
      </c>
      <c r="F234" s="202" t="s">
        <v>327</v>
      </c>
      <c r="G234" s="203" t="s">
        <v>164</v>
      </c>
      <c r="H234" s="204">
        <v>2.153</v>
      </c>
      <c r="I234" s="205"/>
      <c r="J234" s="206">
        <f>ROUND(I234*H234,2)</f>
        <v>0</v>
      </c>
      <c r="K234" s="202" t="s">
        <v>124</v>
      </c>
      <c r="L234" s="42"/>
      <c r="M234" s="207" t="s">
        <v>1</v>
      </c>
      <c r="N234" s="208" t="s">
        <v>42</v>
      </c>
      <c r="O234" s="78"/>
      <c r="P234" s="209">
        <f>O234*H234</f>
        <v>0</v>
      </c>
      <c r="Q234" s="209">
        <v>0</v>
      </c>
      <c r="R234" s="209">
        <f>Q234*H234</f>
        <v>0</v>
      </c>
      <c r="S234" s="209">
        <v>0</v>
      </c>
      <c r="T234" s="210">
        <f>S234*H234</f>
        <v>0</v>
      </c>
      <c r="AR234" s="16" t="s">
        <v>125</v>
      </c>
      <c r="AT234" s="16" t="s">
        <v>120</v>
      </c>
      <c r="AU234" s="16" t="s">
        <v>81</v>
      </c>
      <c r="AY234" s="16" t="s">
        <v>118</v>
      </c>
      <c r="BE234" s="211">
        <f>IF(N234="základní",J234,0)</f>
        <v>0</v>
      </c>
      <c r="BF234" s="211">
        <f>IF(N234="snížená",J234,0)</f>
        <v>0</v>
      </c>
      <c r="BG234" s="211">
        <f>IF(N234="zákl. přenesená",J234,0)</f>
        <v>0</v>
      </c>
      <c r="BH234" s="211">
        <f>IF(N234="sníž. přenesená",J234,0)</f>
        <v>0</v>
      </c>
      <c r="BI234" s="211">
        <f>IF(N234="nulová",J234,0)</f>
        <v>0</v>
      </c>
      <c r="BJ234" s="16" t="s">
        <v>79</v>
      </c>
      <c r="BK234" s="211">
        <f>ROUND(I234*H234,2)</f>
        <v>0</v>
      </c>
      <c r="BL234" s="16" t="s">
        <v>125</v>
      </c>
      <c r="BM234" s="16" t="s">
        <v>328</v>
      </c>
    </row>
    <row r="235" s="11" customFormat="1">
      <c r="B235" s="212"/>
      <c r="C235" s="213"/>
      <c r="D235" s="214" t="s">
        <v>127</v>
      </c>
      <c r="E235" s="215" t="s">
        <v>1</v>
      </c>
      <c r="F235" s="216" t="s">
        <v>329</v>
      </c>
      <c r="G235" s="213"/>
      <c r="H235" s="215" t="s">
        <v>1</v>
      </c>
      <c r="I235" s="217"/>
      <c r="J235" s="213"/>
      <c r="K235" s="213"/>
      <c r="L235" s="218"/>
      <c r="M235" s="219"/>
      <c r="N235" s="220"/>
      <c r="O235" s="220"/>
      <c r="P235" s="220"/>
      <c r="Q235" s="220"/>
      <c r="R235" s="220"/>
      <c r="S235" s="220"/>
      <c r="T235" s="221"/>
      <c r="AT235" s="222" t="s">
        <v>127</v>
      </c>
      <c r="AU235" s="222" t="s">
        <v>81</v>
      </c>
      <c r="AV235" s="11" t="s">
        <v>79</v>
      </c>
      <c r="AW235" s="11" t="s">
        <v>32</v>
      </c>
      <c r="AX235" s="11" t="s">
        <v>71</v>
      </c>
      <c r="AY235" s="222" t="s">
        <v>118</v>
      </c>
    </row>
    <row r="236" s="12" customFormat="1">
      <c r="B236" s="223"/>
      <c r="C236" s="224"/>
      <c r="D236" s="214" t="s">
        <v>127</v>
      </c>
      <c r="E236" s="225" t="s">
        <v>1</v>
      </c>
      <c r="F236" s="226" t="s">
        <v>330</v>
      </c>
      <c r="G236" s="224"/>
      <c r="H236" s="227">
        <v>2.153</v>
      </c>
      <c r="I236" s="228"/>
      <c r="J236" s="224"/>
      <c r="K236" s="224"/>
      <c r="L236" s="229"/>
      <c r="M236" s="230"/>
      <c r="N236" s="231"/>
      <c r="O236" s="231"/>
      <c r="P236" s="231"/>
      <c r="Q236" s="231"/>
      <c r="R236" s="231"/>
      <c r="S236" s="231"/>
      <c r="T236" s="232"/>
      <c r="AT236" s="233" t="s">
        <v>127</v>
      </c>
      <c r="AU236" s="233" t="s">
        <v>81</v>
      </c>
      <c r="AV236" s="12" t="s">
        <v>81</v>
      </c>
      <c r="AW236" s="12" t="s">
        <v>32</v>
      </c>
      <c r="AX236" s="12" t="s">
        <v>79</v>
      </c>
      <c r="AY236" s="233" t="s">
        <v>118</v>
      </c>
    </row>
    <row r="237" s="1" customFormat="1" ht="16.5" customHeight="1">
      <c r="B237" s="37"/>
      <c r="C237" s="200" t="s">
        <v>331</v>
      </c>
      <c r="D237" s="200" t="s">
        <v>120</v>
      </c>
      <c r="E237" s="201" t="s">
        <v>332</v>
      </c>
      <c r="F237" s="202" t="s">
        <v>333</v>
      </c>
      <c r="G237" s="203" t="s">
        <v>164</v>
      </c>
      <c r="H237" s="204">
        <v>19.376999999999999</v>
      </c>
      <c r="I237" s="205"/>
      <c r="J237" s="206">
        <f>ROUND(I237*H237,2)</f>
        <v>0</v>
      </c>
      <c r="K237" s="202" t="s">
        <v>124</v>
      </c>
      <c r="L237" s="42"/>
      <c r="M237" s="207" t="s">
        <v>1</v>
      </c>
      <c r="N237" s="208" t="s">
        <v>42</v>
      </c>
      <c r="O237" s="78"/>
      <c r="P237" s="209">
        <f>O237*H237</f>
        <v>0</v>
      </c>
      <c r="Q237" s="209">
        <v>0</v>
      </c>
      <c r="R237" s="209">
        <f>Q237*H237</f>
        <v>0</v>
      </c>
      <c r="S237" s="209">
        <v>0</v>
      </c>
      <c r="T237" s="210">
        <f>S237*H237</f>
        <v>0</v>
      </c>
      <c r="AR237" s="16" t="s">
        <v>125</v>
      </c>
      <c r="AT237" s="16" t="s">
        <v>120</v>
      </c>
      <c r="AU237" s="16" t="s">
        <v>81</v>
      </c>
      <c r="AY237" s="16" t="s">
        <v>118</v>
      </c>
      <c r="BE237" s="211">
        <f>IF(N237="základní",J237,0)</f>
        <v>0</v>
      </c>
      <c r="BF237" s="211">
        <f>IF(N237="snížená",J237,0)</f>
        <v>0</v>
      </c>
      <c r="BG237" s="211">
        <f>IF(N237="zákl. přenesená",J237,0)</f>
        <v>0</v>
      </c>
      <c r="BH237" s="211">
        <f>IF(N237="sníž. přenesená",J237,0)</f>
        <v>0</v>
      </c>
      <c r="BI237" s="211">
        <f>IF(N237="nulová",J237,0)</f>
        <v>0</v>
      </c>
      <c r="BJ237" s="16" t="s">
        <v>79</v>
      </c>
      <c r="BK237" s="211">
        <f>ROUND(I237*H237,2)</f>
        <v>0</v>
      </c>
      <c r="BL237" s="16" t="s">
        <v>125</v>
      </c>
      <c r="BM237" s="16" t="s">
        <v>334</v>
      </c>
    </row>
    <row r="238" s="11" customFormat="1">
      <c r="B238" s="212"/>
      <c r="C238" s="213"/>
      <c r="D238" s="214" t="s">
        <v>127</v>
      </c>
      <c r="E238" s="215" t="s">
        <v>1</v>
      </c>
      <c r="F238" s="216" t="s">
        <v>323</v>
      </c>
      <c r="G238" s="213"/>
      <c r="H238" s="215" t="s">
        <v>1</v>
      </c>
      <c r="I238" s="217"/>
      <c r="J238" s="213"/>
      <c r="K238" s="213"/>
      <c r="L238" s="218"/>
      <c r="M238" s="219"/>
      <c r="N238" s="220"/>
      <c r="O238" s="220"/>
      <c r="P238" s="220"/>
      <c r="Q238" s="220"/>
      <c r="R238" s="220"/>
      <c r="S238" s="220"/>
      <c r="T238" s="221"/>
      <c r="AT238" s="222" t="s">
        <v>127</v>
      </c>
      <c r="AU238" s="222" t="s">
        <v>81</v>
      </c>
      <c r="AV238" s="11" t="s">
        <v>79</v>
      </c>
      <c r="AW238" s="11" t="s">
        <v>32</v>
      </c>
      <c r="AX238" s="11" t="s">
        <v>71</v>
      </c>
      <c r="AY238" s="222" t="s">
        <v>118</v>
      </c>
    </row>
    <row r="239" s="12" customFormat="1">
      <c r="B239" s="223"/>
      <c r="C239" s="224"/>
      <c r="D239" s="214" t="s">
        <v>127</v>
      </c>
      <c r="E239" s="225" t="s">
        <v>1</v>
      </c>
      <c r="F239" s="226" t="s">
        <v>335</v>
      </c>
      <c r="G239" s="224"/>
      <c r="H239" s="227">
        <v>19.376999999999999</v>
      </c>
      <c r="I239" s="228"/>
      <c r="J239" s="224"/>
      <c r="K239" s="224"/>
      <c r="L239" s="229"/>
      <c r="M239" s="230"/>
      <c r="N239" s="231"/>
      <c r="O239" s="231"/>
      <c r="P239" s="231"/>
      <c r="Q239" s="231"/>
      <c r="R239" s="231"/>
      <c r="S239" s="231"/>
      <c r="T239" s="232"/>
      <c r="AT239" s="233" t="s">
        <v>127</v>
      </c>
      <c r="AU239" s="233" t="s">
        <v>81</v>
      </c>
      <c r="AV239" s="12" t="s">
        <v>81</v>
      </c>
      <c r="AW239" s="12" t="s">
        <v>32</v>
      </c>
      <c r="AX239" s="12" t="s">
        <v>79</v>
      </c>
      <c r="AY239" s="233" t="s">
        <v>118</v>
      </c>
    </row>
    <row r="240" s="1" customFormat="1" ht="16.5" customHeight="1">
      <c r="B240" s="37"/>
      <c r="C240" s="200" t="s">
        <v>336</v>
      </c>
      <c r="D240" s="200" t="s">
        <v>120</v>
      </c>
      <c r="E240" s="201" t="s">
        <v>337</v>
      </c>
      <c r="F240" s="202" t="s">
        <v>338</v>
      </c>
      <c r="G240" s="203" t="s">
        <v>164</v>
      </c>
      <c r="H240" s="204">
        <v>5.8200000000000003</v>
      </c>
      <c r="I240" s="205"/>
      <c r="J240" s="206">
        <f>ROUND(I240*H240,2)</f>
        <v>0</v>
      </c>
      <c r="K240" s="202" t="s">
        <v>124</v>
      </c>
      <c r="L240" s="42"/>
      <c r="M240" s="207" t="s">
        <v>1</v>
      </c>
      <c r="N240" s="208" t="s">
        <v>42</v>
      </c>
      <c r="O240" s="78"/>
      <c r="P240" s="209">
        <f>O240*H240</f>
        <v>0</v>
      </c>
      <c r="Q240" s="209">
        <v>0</v>
      </c>
      <c r="R240" s="209">
        <f>Q240*H240</f>
        <v>0</v>
      </c>
      <c r="S240" s="209">
        <v>0</v>
      </c>
      <c r="T240" s="210">
        <f>S240*H240</f>
        <v>0</v>
      </c>
      <c r="AR240" s="16" t="s">
        <v>125</v>
      </c>
      <c r="AT240" s="16" t="s">
        <v>120</v>
      </c>
      <c r="AU240" s="16" t="s">
        <v>81</v>
      </c>
      <c r="AY240" s="16" t="s">
        <v>118</v>
      </c>
      <c r="BE240" s="211">
        <f>IF(N240="základní",J240,0)</f>
        <v>0</v>
      </c>
      <c r="BF240" s="211">
        <f>IF(N240="snížená",J240,0)</f>
        <v>0</v>
      </c>
      <c r="BG240" s="211">
        <f>IF(N240="zákl. přenesená",J240,0)</f>
        <v>0</v>
      </c>
      <c r="BH240" s="211">
        <f>IF(N240="sníž. přenesená",J240,0)</f>
        <v>0</v>
      </c>
      <c r="BI240" s="211">
        <f>IF(N240="nulová",J240,0)</f>
        <v>0</v>
      </c>
      <c r="BJ240" s="16" t="s">
        <v>79</v>
      </c>
      <c r="BK240" s="211">
        <f>ROUND(I240*H240,2)</f>
        <v>0</v>
      </c>
      <c r="BL240" s="16" t="s">
        <v>125</v>
      </c>
      <c r="BM240" s="16" t="s">
        <v>339</v>
      </c>
    </row>
    <row r="241" s="11" customFormat="1">
      <c r="B241" s="212"/>
      <c r="C241" s="213"/>
      <c r="D241" s="214" t="s">
        <v>127</v>
      </c>
      <c r="E241" s="215" t="s">
        <v>1</v>
      </c>
      <c r="F241" s="216" t="s">
        <v>340</v>
      </c>
      <c r="G241" s="213"/>
      <c r="H241" s="215" t="s">
        <v>1</v>
      </c>
      <c r="I241" s="217"/>
      <c r="J241" s="213"/>
      <c r="K241" s="213"/>
      <c r="L241" s="218"/>
      <c r="M241" s="219"/>
      <c r="N241" s="220"/>
      <c r="O241" s="220"/>
      <c r="P241" s="220"/>
      <c r="Q241" s="220"/>
      <c r="R241" s="220"/>
      <c r="S241" s="220"/>
      <c r="T241" s="221"/>
      <c r="AT241" s="222" t="s">
        <v>127</v>
      </c>
      <c r="AU241" s="222" t="s">
        <v>81</v>
      </c>
      <c r="AV241" s="11" t="s">
        <v>79</v>
      </c>
      <c r="AW241" s="11" t="s">
        <v>32</v>
      </c>
      <c r="AX241" s="11" t="s">
        <v>71</v>
      </c>
      <c r="AY241" s="222" t="s">
        <v>118</v>
      </c>
    </row>
    <row r="242" s="12" customFormat="1">
      <c r="B242" s="223"/>
      <c r="C242" s="224"/>
      <c r="D242" s="214" t="s">
        <v>127</v>
      </c>
      <c r="E242" s="225" t="s">
        <v>1</v>
      </c>
      <c r="F242" s="226" t="s">
        <v>341</v>
      </c>
      <c r="G242" s="224"/>
      <c r="H242" s="227">
        <v>6.1100000000000003</v>
      </c>
      <c r="I242" s="228"/>
      <c r="J242" s="224"/>
      <c r="K242" s="224"/>
      <c r="L242" s="229"/>
      <c r="M242" s="230"/>
      <c r="N242" s="231"/>
      <c r="O242" s="231"/>
      <c r="P242" s="231"/>
      <c r="Q242" s="231"/>
      <c r="R242" s="231"/>
      <c r="S242" s="231"/>
      <c r="T242" s="232"/>
      <c r="AT242" s="233" t="s">
        <v>127</v>
      </c>
      <c r="AU242" s="233" t="s">
        <v>81</v>
      </c>
      <c r="AV242" s="12" t="s">
        <v>81</v>
      </c>
      <c r="AW242" s="12" t="s">
        <v>32</v>
      </c>
      <c r="AX242" s="12" t="s">
        <v>71</v>
      </c>
      <c r="AY242" s="233" t="s">
        <v>118</v>
      </c>
    </row>
    <row r="243" s="11" customFormat="1">
      <c r="B243" s="212"/>
      <c r="C243" s="213"/>
      <c r="D243" s="214" t="s">
        <v>127</v>
      </c>
      <c r="E243" s="215" t="s">
        <v>1</v>
      </c>
      <c r="F243" s="216" t="s">
        <v>342</v>
      </c>
      <c r="G243" s="213"/>
      <c r="H243" s="215" t="s">
        <v>1</v>
      </c>
      <c r="I243" s="217"/>
      <c r="J243" s="213"/>
      <c r="K243" s="213"/>
      <c r="L243" s="218"/>
      <c r="M243" s="219"/>
      <c r="N243" s="220"/>
      <c r="O243" s="220"/>
      <c r="P243" s="220"/>
      <c r="Q243" s="220"/>
      <c r="R243" s="220"/>
      <c r="S243" s="220"/>
      <c r="T243" s="221"/>
      <c r="AT243" s="222" t="s">
        <v>127</v>
      </c>
      <c r="AU243" s="222" t="s">
        <v>81</v>
      </c>
      <c r="AV243" s="11" t="s">
        <v>79</v>
      </c>
      <c r="AW243" s="11" t="s">
        <v>32</v>
      </c>
      <c r="AX243" s="11" t="s">
        <v>71</v>
      </c>
      <c r="AY243" s="222" t="s">
        <v>118</v>
      </c>
    </row>
    <row r="244" s="12" customFormat="1">
      <c r="B244" s="223"/>
      <c r="C244" s="224"/>
      <c r="D244" s="214" t="s">
        <v>127</v>
      </c>
      <c r="E244" s="225" t="s">
        <v>1</v>
      </c>
      <c r="F244" s="226" t="s">
        <v>343</v>
      </c>
      <c r="G244" s="224"/>
      <c r="H244" s="227">
        <v>-0.28999999999999998</v>
      </c>
      <c r="I244" s="228"/>
      <c r="J244" s="224"/>
      <c r="K244" s="224"/>
      <c r="L244" s="229"/>
      <c r="M244" s="230"/>
      <c r="N244" s="231"/>
      <c r="O244" s="231"/>
      <c r="P244" s="231"/>
      <c r="Q244" s="231"/>
      <c r="R244" s="231"/>
      <c r="S244" s="231"/>
      <c r="T244" s="232"/>
      <c r="AT244" s="233" t="s">
        <v>127</v>
      </c>
      <c r="AU244" s="233" t="s">
        <v>81</v>
      </c>
      <c r="AV244" s="12" t="s">
        <v>81</v>
      </c>
      <c r="AW244" s="12" t="s">
        <v>32</v>
      </c>
      <c r="AX244" s="12" t="s">
        <v>71</v>
      </c>
      <c r="AY244" s="233" t="s">
        <v>118</v>
      </c>
    </row>
    <row r="245" s="13" customFormat="1">
      <c r="B245" s="234"/>
      <c r="C245" s="235"/>
      <c r="D245" s="214" t="s">
        <v>127</v>
      </c>
      <c r="E245" s="236" t="s">
        <v>1</v>
      </c>
      <c r="F245" s="237" t="s">
        <v>144</v>
      </c>
      <c r="G245" s="235"/>
      <c r="H245" s="238">
        <v>5.8200000000000003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AT245" s="244" t="s">
        <v>127</v>
      </c>
      <c r="AU245" s="244" t="s">
        <v>81</v>
      </c>
      <c r="AV245" s="13" t="s">
        <v>125</v>
      </c>
      <c r="AW245" s="13" t="s">
        <v>32</v>
      </c>
      <c r="AX245" s="13" t="s">
        <v>79</v>
      </c>
      <c r="AY245" s="244" t="s">
        <v>118</v>
      </c>
    </row>
    <row r="246" s="1" customFormat="1" ht="16.5" customHeight="1">
      <c r="B246" s="37"/>
      <c r="C246" s="200" t="s">
        <v>344</v>
      </c>
      <c r="D246" s="200" t="s">
        <v>120</v>
      </c>
      <c r="E246" s="201" t="s">
        <v>345</v>
      </c>
      <c r="F246" s="202" t="s">
        <v>346</v>
      </c>
      <c r="G246" s="203" t="s">
        <v>164</v>
      </c>
      <c r="H246" s="204">
        <v>2.153</v>
      </c>
      <c r="I246" s="205"/>
      <c r="J246" s="206">
        <f>ROUND(I246*H246,2)</f>
        <v>0</v>
      </c>
      <c r="K246" s="202" t="s">
        <v>124</v>
      </c>
      <c r="L246" s="42"/>
      <c r="M246" s="207" t="s">
        <v>1</v>
      </c>
      <c r="N246" s="208" t="s">
        <v>42</v>
      </c>
      <c r="O246" s="78"/>
      <c r="P246" s="209">
        <f>O246*H246</f>
        <v>0</v>
      </c>
      <c r="Q246" s="209">
        <v>0</v>
      </c>
      <c r="R246" s="209">
        <f>Q246*H246</f>
        <v>0</v>
      </c>
      <c r="S246" s="209">
        <v>0</v>
      </c>
      <c r="T246" s="210">
        <f>S246*H246</f>
        <v>0</v>
      </c>
      <c r="AR246" s="16" t="s">
        <v>125</v>
      </c>
      <c r="AT246" s="16" t="s">
        <v>120</v>
      </c>
      <c r="AU246" s="16" t="s">
        <v>81</v>
      </c>
      <c r="AY246" s="16" t="s">
        <v>118</v>
      </c>
      <c r="BE246" s="211">
        <f>IF(N246="základní",J246,0)</f>
        <v>0</v>
      </c>
      <c r="BF246" s="211">
        <f>IF(N246="snížená",J246,0)</f>
        <v>0</v>
      </c>
      <c r="BG246" s="211">
        <f>IF(N246="zákl. přenesená",J246,0)</f>
        <v>0</v>
      </c>
      <c r="BH246" s="211">
        <f>IF(N246="sníž. přenesená",J246,0)</f>
        <v>0</v>
      </c>
      <c r="BI246" s="211">
        <f>IF(N246="nulová",J246,0)</f>
        <v>0</v>
      </c>
      <c r="BJ246" s="16" t="s">
        <v>79</v>
      </c>
      <c r="BK246" s="211">
        <f>ROUND(I246*H246,2)</f>
        <v>0</v>
      </c>
      <c r="BL246" s="16" t="s">
        <v>125</v>
      </c>
      <c r="BM246" s="16" t="s">
        <v>347</v>
      </c>
    </row>
    <row r="247" s="11" customFormat="1">
      <c r="B247" s="212"/>
      <c r="C247" s="213"/>
      <c r="D247" s="214" t="s">
        <v>127</v>
      </c>
      <c r="E247" s="215" t="s">
        <v>1</v>
      </c>
      <c r="F247" s="216" t="s">
        <v>348</v>
      </c>
      <c r="G247" s="213"/>
      <c r="H247" s="215" t="s">
        <v>1</v>
      </c>
      <c r="I247" s="217"/>
      <c r="J247" s="213"/>
      <c r="K247" s="213"/>
      <c r="L247" s="218"/>
      <c r="M247" s="219"/>
      <c r="N247" s="220"/>
      <c r="O247" s="220"/>
      <c r="P247" s="220"/>
      <c r="Q247" s="220"/>
      <c r="R247" s="220"/>
      <c r="S247" s="220"/>
      <c r="T247" s="221"/>
      <c r="AT247" s="222" t="s">
        <v>127</v>
      </c>
      <c r="AU247" s="222" t="s">
        <v>81</v>
      </c>
      <c r="AV247" s="11" t="s">
        <v>79</v>
      </c>
      <c r="AW247" s="11" t="s">
        <v>32</v>
      </c>
      <c r="AX247" s="11" t="s">
        <v>71</v>
      </c>
      <c r="AY247" s="222" t="s">
        <v>118</v>
      </c>
    </row>
    <row r="248" s="12" customFormat="1">
      <c r="B248" s="223"/>
      <c r="C248" s="224"/>
      <c r="D248" s="214" t="s">
        <v>127</v>
      </c>
      <c r="E248" s="225" t="s">
        <v>1</v>
      </c>
      <c r="F248" s="226" t="s">
        <v>330</v>
      </c>
      <c r="G248" s="224"/>
      <c r="H248" s="227">
        <v>2.153</v>
      </c>
      <c r="I248" s="228"/>
      <c r="J248" s="224"/>
      <c r="K248" s="224"/>
      <c r="L248" s="229"/>
      <c r="M248" s="230"/>
      <c r="N248" s="231"/>
      <c r="O248" s="231"/>
      <c r="P248" s="231"/>
      <c r="Q248" s="231"/>
      <c r="R248" s="231"/>
      <c r="S248" s="231"/>
      <c r="T248" s="232"/>
      <c r="AT248" s="233" t="s">
        <v>127</v>
      </c>
      <c r="AU248" s="233" t="s">
        <v>81</v>
      </c>
      <c r="AV248" s="12" t="s">
        <v>81</v>
      </c>
      <c r="AW248" s="12" t="s">
        <v>32</v>
      </c>
      <c r="AX248" s="12" t="s">
        <v>79</v>
      </c>
      <c r="AY248" s="233" t="s">
        <v>118</v>
      </c>
    </row>
    <row r="249" s="1" customFormat="1" ht="16.5" customHeight="1">
      <c r="B249" s="37"/>
      <c r="C249" s="200" t="s">
        <v>349</v>
      </c>
      <c r="D249" s="200" t="s">
        <v>120</v>
      </c>
      <c r="E249" s="201" t="s">
        <v>162</v>
      </c>
      <c r="F249" s="202" t="s">
        <v>163</v>
      </c>
      <c r="G249" s="203" t="s">
        <v>164</v>
      </c>
      <c r="H249" s="204">
        <v>0.28999999999999998</v>
      </c>
      <c r="I249" s="205"/>
      <c r="J249" s="206">
        <f>ROUND(I249*H249,2)</f>
        <v>0</v>
      </c>
      <c r="K249" s="202" t="s">
        <v>1</v>
      </c>
      <c r="L249" s="42"/>
      <c r="M249" s="207" t="s">
        <v>1</v>
      </c>
      <c r="N249" s="208" t="s">
        <v>42</v>
      </c>
      <c r="O249" s="78"/>
      <c r="P249" s="209">
        <f>O249*H249</f>
        <v>0</v>
      </c>
      <c r="Q249" s="209">
        <v>0</v>
      </c>
      <c r="R249" s="209">
        <f>Q249*H249</f>
        <v>0</v>
      </c>
      <c r="S249" s="209">
        <v>0</v>
      </c>
      <c r="T249" s="210">
        <f>S249*H249</f>
        <v>0</v>
      </c>
      <c r="AR249" s="16" t="s">
        <v>125</v>
      </c>
      <c r="AT249" s="16" t="s">
        <v>120</v>
      </c>
      <c r="AU249" s="16" t="s">
        <v>81</v>
      </c>
      <c r="AY249" s="16" t="s">
        <v>118</v>
      </c>
      <c r="BE249" s="211">
        <f>IF(N249="základní",J249,0)</f>
        <v>0</v>
      </c>
      <c r="BF249" s="211">
        <f>IF(N249="snížená",J249,0)</f>
        <v>0</v>
      </c>
      <c r="BG249" s="211">
        <f>IF(N249="zákl. přenesená",J249,0)</f>
        <v>0</v>
      </c>
      <c r="BH249" s="211">
        <f>IF(N249="sníž. přenesená",J249,0)</f>
        <v>0</v>
      </c>
      <c r="BI249" s="211">
        <f>IF(N249="nulová",J249,0)</f>
        <v>0</v>
      </c>
      <c r="BJ249" s="16" t="s">
        <v>79</v>
      </c>
      <c r="BK249" s="211">
        <f>ROUND(I249*H249,2)</f>
        <v>0</v>
      </c>
      <c r="BL249" s="16" t="s">
        <v>125</v>
      </c>
      <c r="BM249" s="16" t="s">
        <v>350</v>
      </c>
    </row>
    <row r="250" s="11" customFormat="1">
      <c r="B250" s="212"/>
      <c r="C250" s="213"/>
      <c r="D250" s="214" t="s">
        <v>127</v>
      </c>
      <c r="E250" s="215" t="s">
        <v>1</v>
      </c>
      <c r="F250" s="216" t="s">
        <v>351</v>
      </c>
      <c r="G250" s="213"/>
      <c r="H250" s="215" t="s">
        <v>1</v>
      </c>
      <c r="I250" s="217"/>
      <c r="J250" s="213"/>
      <c r="K250" s="213"/>
      <c r="L250" s="218"/>
      <c r="M250" s="219"/>
      <c r="N250" s="220"/>
      <c r="O250" s="220"/>
      <c r="P250" s="220"/>
      <c r="Q250" s="220"/>
      <c r="R250" s="220"/>
      <c r="S250" s="220"/>
      <c r="T250" s="221"/>
      <c r="AT250" s="222" t="s">
        <v>127</v>
      </c>
      <c r="AU250" s="222" t="s">
        <v>81</v>
      </c>
      <c r="AV250" s="11" t="s">
        <v>79</v>
      </c>
      <c r="AW250" s="11" t="s">
        <v>32</v>
      </c>
      <c r="AX250" s="11" t="s">
        <v>71</v>
      </c>
      <c r="AY250" s="222" t="s">
        <v>118</v>
      </c>
    </row>
    <row r="251" s="12" customFormat="1">
      <c r="B251" s="223"/>
      <c r="C251" s="224"/>
      <c r="D251" s="214" t="s">
        <v>127</v>
      </c>
      <c r="E251" s="225" t="s">
        <v>1</v>
      </c>
      <c r="F251" s="226" t="s">
        <v>352</v>
      </c>
      <c r="G251" s="224"/>
      <c r="H251" s="227">
        <v>0.28999999999999998</v>
      </c>
      <c r="I251" s="228"/>
      <c r="J251" s="224"/>
      <c r="K251" s="224"/>
      <c r="L251" s="229"/>
      <c r="M251" s="230"/>
      <c r="N251" s="231"/>
      <c r="O251" s="231"/>
      <c r="P251" s="231"/>
      <c r="Q251" s="231"/>
      <c r="R251" s="231"/>
      <c r="S251" s="231"/>
      <c r="T251" s="232"/>
      <c r="AT251" s="233" t="s">
        <v>127</v>
      </c>
      <c r="AU251" s="233" t="s">
        <v>81</v>
      </c>
      <c r="AV251" s="12" t="s">
        <v>81</v>
      </c>
      <c r="AW251" s="12" t="s">
        <v>32</v>
      </c>
      <c r="AX251" s="12" t="s">
        <v>79</v>
      </c>
      <c r="AY251" s="233" t="s">
        <v>118</v>
      </c>
    </row>
    <row r="252" s="10" customFormat="1" ht="22.8" customHeight="1">
      <c r="B252" s="184"/>
      <c r="C252" s="185"/>
      <c r="D252" s="186" t="s">
        <v>70</v>
      </c>
      <c r="E252" s="198" t="s">
        <v>353</v>
      </c>
      <c r="F252" s="198" t="s">
        <v>354</v>
      </c>
      <c r="G252" s="185"/>
      <c r="H252" s="185"/>
      <c r="I252" s="188"/>
      <c r="J252" s="199">
        <f>BK252</f>
        <v>0</v>
      </c>
      <c r="K252" s="185"/>
      <c r="L252" s="190"/>
      <c r="M252" s="191"/>
      <c r="N252" s="192"/>
      <c r="O252" s="192"/>
      <c r="P252" s="193">
        <f>P253</f>
        <v>0</v>
      </c>
      <c r="Q252" s="192"/>
      <c r="R252" s="193">
        <f>R253</f>
        <v>0</v>
      </c>
      <c r="S252" s="192"/>
      <c r="T252" s="194">
        <f>T253</f>
        <v>0</v>
      </c>
      <c r="AR252" s="195" t="s">
        <v>79</v>
      </c>
      <c r="AT252" s="196" t="s">
        <v>70</v>
      </c>
      <c r="AU252" s="196" t="s">
        <v>79</v>
      </c>
      <c r="AY252" s="195" t="s">
        <v>118</v>
      </c>
      <c r="BK252" s="197">
        <f>BK253</f>
        <v>0</v>
      </c>
    </row>
    <row r="253" s="1" customFormat="1" ht="16.5" customHeight="1">
      <c r="B253" s="37"/>
      <c r="C253" s="200" t="s">
        <v>355</v>
      </c>
      <c r="D253" s="200" t="s">
        <v>120</v>
      </c>
      <c r="E253" s="201" t="s">
        <v>356</v>
      </c>
      <c r="F253" s="202" t="s">
        <v>357</v>
      </c>
      <c r="G253" s="203" t="s">
        <v>164</v>
      </c>
      <c r="H253" s="204">
        <v>17.262</v>
      </c>
      <c r="I253" s="205"/>
      <c r="J253" s="206">
        <f>ROUND(I253*H253,2)</f>
        <v>0</v>
      </c>
      <c r="K253" s="202" t="s">
        <v>124</v>
      </c>
      <c r="L253" s="42"/>
      <c r="M253" s="207" t="s">
        <v>1</v>
      </c>
      <c r="N253" s="208" t="s">
        <v>42</v>
      </c>
      <c r="O253" s="78"/>
      <c r="P253" s="209">
        <f>O253*H253</f>
        <v>0</v>
      </c>
      <c r="Q253" s="209">
        <v>0</v>
      </c>
      <c r="R253" s="209">
        <f>Q253*H253</f>
        <v>0</v>
      </c>
      <c r="S253" s="209">
        <v>0</v>
      </c>
      <c r="T253" s="210">
        <f>S253*H253</f>
        <v>0</v>
      </c>
      <c r="AR253" s="16" t="s">
        <v>125</v>
      </c>
      <c r="AT253" s="16" t="s">
        <v>120</v>
      </c>
      <c r="AU253" s="16" t="s">
        <v>81</v>
      </c>
      <c r="AY253" s="16" t="s">
        <v>118</v>
      </c>
      <c r="BE253" s="211">
        <f>IF(N253="základní",J253,0)</f>
        <v>0</v>
      </c>
      <c r="BF253" s="211">
        <f>IF(N253="snížená",J253,0)</f>
        <v>0</v>
      </c>
      <c r="BG253" s="211">
        <f>IF(N253="zákl. přenesená",J253,0)</f>
        <v>0</v>
      </c>
      <c r="BH253" s="211">
        <f>IF(N253="sníž. přenesená",J253,0)</f>
        <v>0</v>
      </c>
      <c r="BI253" s="211">
        <f>IF(N253="nulová",J253,0)</f>
        <v>0</v>
      </c>
      <c r="BJ253" s="16" t="s">
        <v>79</v>
      </c>
      <c r="BK253" s="211">
        <f>ROUND(I253*H253,2)</f>
        <v>0</v>
      </c>
      <c r="BL253" s="16" t="s">
        <v>125</v>
      </c>
      <c r="BM253" s="16" t="s">
        <v>358</v>
      </c>
    </row>
    <row r="254" s="10" customFormat="1" ht="25.92" customHeight="1">
      <c r="B254" s="184"/>
      <c r="C254" s="185"/>
      <c r="D254" s="186" t="s">
        <v>70</v>
      </c>
      <c r="E254" s="187" t="s">
        <v>265</v>
      </c>
      <c r="F254" s="187" t="s">
        <v>359</v>
      </c>
      <c r="G254" s="185"/>
      <c r="H254" s="185"/>
      <c r="I254" s="188"/>
      <c r="J254" s="189">
        <f>BK254</f>
        <v>0</v>
      </c>
      <c r="K254" s="185"/>
      <c r="L254" s="190"/>
      <c r="M254" s="191"/>
      <c r="N254" s="192"/>
      <c r="O254" s="192"/>
      <c r="P254" s="193">
        <f>P255+P257</f>
        <v>0</v>
      </c>
      <c r="Q254" s="192"/>
      <c r="R254" s="193">
        <f>R255+R257</f>
        <v>9.9086599999999994</v>
      </c>
      <c r="S254" s="192"/>
      <c r="T254" s="194">
        <f>T255+T257</f>
        <v>0</v>
      </c>
      <c r="AR254" s="195" t="s">
        <v>136</v>
      </c>
      <c r="AT254" s="196" t="s">
        <v>70</v>
      </c>
      <c r="AU254" s="196" t="s">
        <v>71</v>
      </c>
      <c r="AY254" s="195" t="s">
        <v>118</v>
      </c>
      <c r="BK254" s="197">
        <f>BK255+BK257</f>
        <v>0</v>
      </c>
    </row>
    <row r="255" s="10" customFormat="1" ht="22.8" customHeight="1">
      <c r="B255" s="184"/>
      <c r="C255" s="185"/>
      <c r="D255" s="186" t="s">
        <v>70</v>
      </c>
      <c r="E255" s="198" t="s">
        <v>360</v>
      </c>
      <c r="F255" s="198" t="s">
        <v>361</v>
      </c>
      <c r="G255" s="185"/>
      <c r="H255" s="185"/>
      <c r="I255" s="188"/>
      <c r="J255" s="199">
        <f>BK255</f>
        <v>0</v>
      </c>
      <c r="K255" s="185"/>
      <c r="L255" s="190"/>
      <c r="M255" s="191"/>
      <c r="N255" s="192"/>
      <c r="O255" s="192"/>
      <c r="P255" s="193">
        <f>P256</f>
        <v>0</v>
      </c>
      <c r="Q255" s="192"/>
      <c r="R255" s="193">
        <f>R256</f>
        <v>0</v>
      </c>
      <c r="S255" s="192"/>
      <c r="T255" s="194">
        <f>T256</f>
        <v>0</v>
      </c>
      <c r="AR255" s="195" t="s">
        <v>136</v>
      </c>
      <c r="AT255" s="196" t="s">
        <v>70</v>
      </c>
      <c r="AU255" s="196" t="s">
        <v>79</v>
      </c>
      <c r="AY255" s="195" t="s">
        <v>118</v>
      </c>
      <c r="BK255" s="197">
        <f>BK256</f>
        <v>0</v>
      </c>
    </row>
    <row r="256" s="1" customFormat="1" ht="16.5" customHeight="1">
      <c r="B256" s="37"/>
      <c r="C256" s="200" t="s">
        <v>362</v>
      </c>
      <c r="D256" s="200" t="s">
        <v>120</v>
      </c>
      <c r="E256" s="201" t="s">
        <v>363</v>
      </c>
      <c r="F256" s="202" t="s">
        <v>364</v>
      </c>
      <c r="G256" s="203" t="s">
        <v>365</v>
      </c>
      <c r="H256" s="204">
        <v>1</v>
      </c>
      <c r="I256" s="205"/>
      <c r="J256" s="206">
        <f>ROUND(I256*H256,2)</f>
        <v>0</v>
      </c>
      <c r="K256" s="202" t="s">
        <v>1</v>
      </c>
      <c r="L256" s="42"/>
      <c r="M256" s="207" t="s">
        <v>1</v>
      </c>
      <c r="N256" s="208" t="s">
        <v>42</v>
      </c>
      <c r="O256" s="78"/>
      <c r="P256" s="209">
        <f>O256*H256</f>
        <v>0</v>
      </c>
      <c r="Q256" s="209">
        <v>0</v>
      </c>
      <c r="R256" s="209">
        <f>Q256*H256</f>
        <v>0</v>
      </c>
      <c r="S256" s="209">
        <v>0</v>
      </c>
      <c r="T256" s="210">
        <f>S256*H256</f>
        <v>0</v>
      </c>
      <c r="AR256" s="16" t="s">
        <v>366</v>
      </c>
      <c r="AT256" s="16" t="s">
        <v>120</v>
      </c>
      <c r="AU256" s="16" t="s">
        <v>81</v>
      </c>
      <c r="AY256" s="16" t="s">
        <v>118</v>
      </c>
      <c r="BE256" s="211">
        <f>IF(N256="základní",J256,0)</f>
        <v>0</v>
      </c>
      <c r="BF256" s="211">
        <f>IF(N256="snížená",J256,0)</f>
        <v>0</v>
      </c>
      <c r="BG256" s="211">
        <f>IF(N256="zákl. přenesená",J256,0)</f>
        <v>0</v>
      </c>
      <c r="BH256" s="211">
        <f>IF(N256="sníž. přenesená",J256,0)</f>
        <v>0</v>
      </c>
      <c r="BI256" s="211">
        <f>IF(N256="nulová",J256,0)</f>
        <v>0</v>
      </c>
      <c r="BJ256" s="16" t="s">
        <v>79</v>
      </c>
      <c r="BK256" s="211">
        <f>ROUND(I256*H256,2)</f>
        <v>0</v>
      </c>
      <c r="BL256" s="16" t="s">
        <v>366</v>
      </c>
      <c r="BM256" s="16" t="s">
        <v>367</v>
      </c>
    </row>
    <row r="257" s="10" customFormat="1" ht="22.8" customHeight="1">
      <c r="B257" s="184"/>
      <c r="C257" s="185"/>
      <c r="D257" s="186" t="s">
        <v>70</v>
      </c>
      <c r="E257" s="198" t="s">
        <v>368</v>
      </c>
      <c r="F257" s="198" t="s">
        <v>369</v>
      </c>
      <c r="G257" s="185"/>
      <c r="H257" s="185"/>
      <c r="I257" s="188"/>
      <c r="J257" s="199">
        <f>BK257</f>
        <v>0</v>
      </c>
      <c r="K257" s="185"/>
      <c r="L257" s="190"/>
      <c r="M257" s="191"/>
      <c r="N257" s="192"/>
      <c r="O257" s="192"/>
      <c r="P257" s="193">
        <f>SUM(P258:P304)</f>
        <v>0</v>
      </c>
      <c r="Q257" s="192"/>
      <c r="R257" s="193">
        <f>SUM(R258:R304)</f>
        <v>9.9086599999999994</v>
      </c>
      <c r="S257" s="192"/>
      <c r="T257" s="194">
        <f>SUM(T258:T304)</f>
        <v>0</v>
      </c>
      <c r="AR257" s="195" t="s">
        <v>136</v>
      </c>
      <c r="AT257" s="196" t="s">
        <v>70</v>
      </c>
      <c r="AU257" s="196" t="s">
        <v>79</v>
      </c>
      <c r="AY257" s="195" t="s">
        <v>118</v>
      </c>
      <c r="BK257" s="197">
        <f>SUM(BK258:BK304)</f>
        <v>0</v>
      </c>
    </row>
    <row r="258" s="1" customFormat="1" ht="16.5" customHeight="1">
      <c r="B258" s="37"/>
      <c r="C258" s="200" t="s">
        <v>370</v>
      </c>
      <c r="D258" s="200" t="s">
        <v>120</v>
      </c>
      <c r="E258" s="201" t="s">
        <v>371</v>
      </c>
      <c r="F258" s="202" t="s">
        <v>372</v>
      </c>
      <c r="G258" s="203" t="s">
        <v>123</v>
      </c>
      <c r="H258" s="204">
        <v>24.600000000000001</v>
      </c>
      <c r="I258" s="205"/>
      <c r="J258" s="206">
        <f>ROUND(I258*H258,2)</f>
        <v>0</v>
      </c>
      <c r="K258" s="202" t="s">
        <v>124</v>
      </c>
      <c r="L258" s="42"/>
      <c r="M258" s="207" t="s">
        <v>1</v>
      </c>
      <c r="N258" s="208" t="s">
        <v>42</v>
      </c>
      <c r="O258" s="78"/>
      <c r="P258" s="209">
        <f>O258*H258</f>
        <v>0</v>
      </c>
      <c r="Q258" s="209">
        <v>0</v>
      </c>
      <c r="R258" s="209">
        <f>Q258*H258</f>
        <v>0</v>
      </c>
      <c r="S258" s="209">
        <v>0</v>
      </c>
      <c r="T258" s="210">
        <f>S258*H258</f>
        <v>0</v>
      </c>
      <c r="AR258" s="16" t="s">
        <v>366</v>
      </c>
      <c r="AT258" s="16" t="s">
        <v>120</v>
      </c>
      <c r="AU258" s="16" t="s">
        <v>81</v>
      </c>
      <c r="AY258" s="16" t="s">
        <v>118</v>
      </c>
      <c r="BE258" s="211">
        <f>IF(N258="základní",J258,0)</f>
        <v>0</v>
      </c>
      <c r="BF258" s="211">
        <f>IF(N258="snížená",J258,0)</f>
        <v>0</v>
      </c>
      <c r="BG258" s="211">
        <f>IF(N258="zákl. přenesená",J258,0)</f>
        <v>0</v>
      </c>
      <c r="BH258" s="211">
        <f>IF(N258="sníž. přenesená",J258,0)</f>
        <v>0</v>
      </c>
      <c r="BI258" s="211">
        <f>IF(N258="nulová",J258,0)</f>
        <v>0</v>
      </c>
      <c r="BJ258" s="16" t="s">
        <v>79</v>
      </c>
      <c r="BK258" s="211">
        <f>ROUND(I258*H258,2)</f>
        <v>0</v>
      </c>
      <c r="BL258" s="16" t="s">
        <v>366</v>
      </c>
      <c r="BM258" s="16" t="s">
        <v>373</v>
      </c>
    </row>
    <row r="259" s="11" customFormat="1">
      <c r="B259" s="212"/>
      <c r="C259" s="213"/>
      <c r="D259" s="214" t="s">
        <v>127</v>
      </c>
      <c r="E259" s="215" t="s">
        <v>1</v>
      </c>
      <c r="F259" s="216" t="s">
        <v>374</v>
      </c>
      <c r="G259" s="213"/>
      <c r="H259" s="215" t="s">
        <v>1</v>
      </c>
      <c r="I259" s="217"/>
      <c r="J259" s="213"/>
      <c r="K259" s="213"/>
      <c r="L259" s="218"/>
      <c r="M259" s="219"/>
      <c r="N259" s="220"/>
      <c r="O259" s="220"/>
      <c r="P259" s="220"/>
      <c r="Q259" s="220"/>
      <c r="R259" s="220"/>
      <c r="S259" s="220"/>
      <c r="T259" s="221"/>
      <c r="AT259" s="222" t="s">
        <v>127</v>
      </c>
      <c r="AU259" s="222" t="s">
        <v>81</v>
      </c>
      <c r="AV259" s="11" t="s">
        <v>79</v>
      </c>
      <c r="AW259" s="11" t="s">
        <v>32</v>
      </c>
      <c r="AX259" s="11" t="s">
        <v>71</v>
      </c>
      <c r="AY259" s="222" t="s">
        <v>118</v>
      </c>
    </row>
    <row r="260" s="12" customFormat="1">
      <c r="B260" s="223"/>
      <c r="C260" s="224"/>
      <c r="D260" s="214" t="s">
        <v>127</v>
      </c>
      <c r="E260" s="225" t="s">
        <v>1</v>
      </c>
      <c r="F260" s="226" t="s">
        <v>375</v>
      </c>
      <c r="G260" s="224"/>
      <c r="H260" s="227">
        <v>12.32</v>
      </c>
      <c r="I260" s="228"/>
      <c r="J260" s="224"/>
      <c r="K260" s="224"/>
      <c r="L260" s="229"/>
      <c r="M260" s="230"/>
      <c r="N260" s="231"/>
      <c r="O260" s="231"/>
      <c r="P260" s="231"/>
      <c r="Q260" s="231"/>
      <c r="R260" s="231"/>
      <c r="S260" s="231"/>
      <c r="T260" s="232"/>
      <c r="AT260" s="233" t="s">
        <v>127</v>
      </c>
      <c r="AU260" s="233" t="s">
        <v>81</v>
      </c>
      <c r="AV260" s="12" t="s">
        <v>81</v>
      </c>
      <c r="AW260" s="12" t="s">
        <v>32</v>
      </c>
      <c r="AX260" s="12" t="s">
        <v>71</v>
      </c>
      <c r="AY260" s="233" t="s">
        <v>118</v>
      </c>
    </row>
    <row r="261" s="11" customFormat="1">
      <c r="B261" s="212"/>
      <c r="C261" s="213"/>
      <c r="D261" s="214" t="s">
        <v>127</v>
      </c>
      <c r="E261" s="215" t="s">
        <v>1</v>
      </c>
      <c r="F261" s="216" t="s">
        <v>376</v>
      </c>
      <c r="G261" s="213"/>
      <c r="H261" s="215" t="s">
        <v>1</v>
      </c>
      <c r="I261" s="217"/>
      <c r="J261" s="213"/>
      <c r="K261" s="213"/>
      <c r="L261" s="218"/>
      <c r="M261" s="219"/>
      <c r="N261" s="220"/>
      <c r="O261" s="220"/>
      <c r="P261" s="220"/>
      <c r="Q261" s="220"/>
      <c r="R261" s="220"/>
      <c r="S261" s="220"/>
      <c r="T261" s="221"/>
      <c r="AT261" s="222" t="s">
        <v>127</v>
      </c>
      <c r="AU261" s="222" t="s">
        <v>81</v>
      </c>
      <c r="AV261" s="11" t="s">
        <v>79</v>
      </c>
      <c r="AW261" s="11" t="s">
        <v>32</v>
      </c>
      <c r="AX261" s="11" t="s">
        <v>71</v>
      </c>
      <c r="AY261" s="222" t="s">
        <v>118</v>
      </c>
    </row>
    <row r="262" s="12" customFormat="1">
      <c r="B262" s="223"/>
      <c r="C262" s="224"/>
      <c r="D262" s="214" t="s">
        <v>127</v>
      </c>
      <c r="E262" s="225" t="s">
        <v>1</v>
      </c>
      <c r="F262" s="226" t="s">
        <v>377</v>
      </c>
      <c r="G262" s="224"/>
      <c r="H262" s="227">
        <v>2.8799999999999999</v>
      </c>
      <c r="I262" s="228"/>
      <c r="J262" s="224"/>
      <c r="K262" s="224"/>
      <c r="L262" s="229"/>
      <c r="M262" s="230"/>
      <c r="N262" s="231"/>
      <c r="O262" s="231"/>
      <c r="P262" s="231"/>
      <c r="Q262" s="231"/>
      <c r="R262" s="231"/>
      <c r="S262" s="231"/>
      <c r="T262" s="232"/>
      <c r="AT262" s="233" t="s">
        <v>127</v>
      </c>
      <c r="AU262" s="233" t="s">
        <v>81</v>
      </c>
      <c r="AV262" s="12" t="s">
        <v>81</v>
      </c>
      <c r="AW262" s="12" t="s">
        <v>32</v>
      </c>
      <c r="AX262" s="12" t="s">
        <v>71</v>
      </c>
      <c r="AY262" s="233" t="s">
        <v>118</v>
      </c>
    </row>
    <row r="263" s="11" customFormat="1">
      <c r="B263" s="212"/>
      <c r="C263" s="213"/>
      <c r="D263" s="214" t="s">
        <v>127</v>
      </c>
      <c r="E263" s="215" t="s">
        <v>1</v>
      </c>
      <c r="F263" s="216" t="s">
        <v>378</v>
      </c>
      <c r="G263" s="213"/>
      <c r="H263" s="215" t="s">
        <v>1</v>
      </c>
      <c r="I263" s="217"/>
      <c r="J263" s="213"/>
      <c r="K263" s="213"/>
      <c r="L263" s="218"/>
      <c r="M263" s="219"/>
      <c r="N263" s="220"/>
      <c r="O263" s="220"/>
      <c r="P263" s="220"/>
      <c r="Q263" s="220"/>
      <c r="R263" s="220"/>
      <c r="S263" s="220"/>
      <c r="T263" s="221"/>
      <c r="AT263" s="222" t="s">
        <v>127</v>
      </c>
      <c r="AU263" s="222" t="s">
        <v>81</v>
      </c>
      <c r="AV263" s="11" t="s">
        <v>79</v>
      </c>
      <c r="AW263" s="11" t="s">
        <v>32</v>
      </c>
      <c r="AX263" s="11" t="s">
        <v>71</v>
      </c>
      <c r="AY263" s="222" t="s">
        <v>118</v>
      </c>
    </row>
    <row r="264" s="12" customFormat="1">
      <c r="B264" s="223"/>
      <c r="C264" s="224"/>
      <c r="D264" s="214" t="s">
        <v>127</v>
      </c>
      <c r="E264" s="225" t="s">
        <v>1</v>
      </c>
      <c r="F264" s="226" t="s">
        <v>379</v>
      </c>
      <c r="G264" s="224"/>
      <c r="H264" s="227">
        <v>11.199999999999999</v>
      </c>
      <c r="I264" s="228"/>
      <c r="J264" s="224"/>
      <c r="K264" s="224"/>
      <c r="L264" s="229"/>
      <c r="M264" s="230"/>
      <c r="N264" s="231"/>
      <c r="O264" s="231"/>
      <c r="P264" s="231"/>
      <c r="Q264" s="231"/>
      <c r="R264" s="231"/>
      <c r="S264" s="231"/>
      <c r="T264" s="232"/>
      <c r="AT264" s="233" t="s">
        <v>127</v>
      </c>
      <c r="AU264" s="233" t="s">
        <v>81</v>
      </c>
      <c r="AV264" s="12" t="s">
        <v>81</v>
      </c>
      <c r="AW264" s="12" t="s">
        <v>32</v>
      </c>
      <c r="AX264" s="12" t="s">
        <v>71</v>
      </c>
      <c r="AY264" s="233" t="s">
        <v>118</v>
      </c>
    </row>
    <row r="265" s="11" customFormat="1">
      <c r="B265" s="212"/>
      <c r="C265" s="213"/>
      <c r="D265" s="214" t="s">
        <v>127</v>
      </c>
      <c r="E265" s="215" t="s">
        <v>1</v>
      </c>
      <c r="F265" s="216" t="s">
        <v>380</v>
      </c>
      <c r="G265" s="213"/>
      <c r="H265" s="215" t="s">
        <v>1</v>
      </c>
      <c r="I265" s="217"/>
      <c r="J265" s="213"/>
      <c r="K265" s="213"/>
      <c r="L265" s="218"/>
      <c r="M265" s="219"/>
      <c r="N265" s="220"/>
      <c r="O265" s="220"/>
      <c r="P265" s="220"/>
      <c r="Q265" s="220"/>
      <c r="R265" s="220"/>
      <c r="S265" s="220"/>
      <c r="T265" s="221"/>
      <c r="AT265" s="222" t="s">
        <v>127</v>
      </c>
      <c r="AU265" s="222" t="s">
        <v>81</v>
      </c>
      <c r="AV265" s="11" t="s">
        <v>79</v>
      </c>
      <c r="AW265" s="11" t="s">
        <v>32</v>
      </c>
      <c r="AX265" s="11" t="s">
        <v>71</v>
      </c>
      <c r="AY265" s="222" t="s">
        <v>118</v>
      </c>
    </row>
    <row r="266" s="12" customFormat="1">
      <c r="B266" s="223"/>
      <c r="C266" s="224"/>
      <c r="D266" s="214" t="s">
        <v>127</v>
      </c>
      <c r="E266" s="225" t="s">
        <v>1</v>
      </c>
      <c r="F266" s="226" t="s">
        <v>381</v>
      </c>
      <c r="G266" s="224"/>
      <c r="H266" s="227">
        <v>0.95999999999999996</v>
      </c>
      <c r="I266" s="228"/>
      <c r="J266" s="224"/>
      <c r="K266" s="224"/>
      <c r="L266" s="229"/>
      <c r="M266" s="230"/>
      <c r="N266" s="231"/>
      <c r="O266" s="231"/>
      <c r="P266" s="231"/>
      <c r="Q266" s="231"/>
      <c r="R266" s="231"/>
      <c r="S266" s="231"/>
      <c r="T266" s="232"/>
      <c r="AT266" s="233" t="s">
        <v>127</v>
      </c>
      <c r="AU266" s="233" t="s">
        <v>81</v>
      </c>
      <c r="AV266" s="12" t="s">
        <v>81</v>
      </c>
      <c r="AW266" s="12" t="s">
        <v>32</v>
      </c>
      <c r="AX266" s="12" t="s">
        <v>71</v>
      </c>
      <c r="AY266" s="233" t="s">
        <v>118</v>
      </c>
    </row>
    <row r="267" s="12" customFormat="1">
      <c r="B267" s="223"/>
      <c r="C267" s="224"/>
      <c r="D267" s="214" t="s">
        <v>127</v>
      </c>
      <c r="E267" s="225" t="s">
        <v>1</v>
      </c>
      <c r="F267" s="226" t="s">
        <v>382</v>
      </c>
      <c r="G267" s="224"/>
      <c r="H267" s="227">
        <v>0.64000000000000001</v>
      </c>
      <c r="I267" s="228"/>
      <c r="J267" s="224"/>
      <c r="K267" s="224"/>
      <c r="L267" s="229"/>
      <c r="M267" s="230"/>
      <c r="N267" s="231"/>
      <c r="O267" s="231"/>
      <c r="P267" s="231"/>
      <c r="Q267" s="231"/>
      <c r="R267" s="231"/>
      <c r="S267" s="231"/>
      <c r="T267" s="232"/>
      <c r="AT267" s="233" t="s">
        <v>127</v>
      </c>
      <c r="AU267" s="233" t="s">
        <v>81</v>
      </c>
      <c r="AV267" s="12" t="s">
        <v>81</v>
      </c>
      <c r="AW267" s="12" t="s">
        <v>32</v>
      </c>
      <c r="AX267" s="12" t="s">
        <v>71</v>
      </c>
      <c r="AY267" s="233" t="s">
        <v>118</v>
      </c>
    </row>
    <row r="268" s="14" customFormat="1">
      <c r="B268" s="245"/>
      <c r="C268" s="246"/>
      <c r="D268" s="214" t="s">
        <v>127</v>
      </c>
      <c r="E268" s="247" t="s">
        <v>1</v>
      </c>
      <c r="F268" s="248" t="s">
        <v>212</v>
      </c>
      <c r="G268" s="246"/>
      <c r="H268" s="249">
        <v>28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AT268" s="255" t="s">
        <v>127</v>
      </c>
      <c r="AU268" s="255" t="s">
        <v>81</v>
      </c>
      <c r="AV268" s="14" t="s">
        <v>136</v>
      </c>
      <c r="AW268" s="14" t="s">
        <v>32</v>
      </c>
      <c r="AX268" s="14" t="s">
        <v>71</v>
      </c>
      <c r="AY268" s="255" t="s">
        <v>118</v>
      </c>
    </row>
    <row r="269" s="11" customFormat="1">
      <c r="B269" s="212"/>
      <c r="C269" s="213"/>
      <c r="D269" s="214" t="s">
        <v>127</v>
      </c>
      <c r="E269" s="215" t="s">
        <v>1</v>
      </c>
      <c r="F269" s="216" t="s">
        <v>383</v>
      </c>
      <c r="G269" s="213"/>
      <c r="H269" s="215" t="s">
        <v>1</v>
      </c>
      <c r="I269" s="217"/>
      <c r="J269" s="213"/>
      <c r="K269" s="213"/>
      <c r="L269" s="218"/>
      <c r="M269" s="219"/>
      <c r="N269" s="220"/>
      <c r="O269" s="220"/>
      <c r="P269" s="220"/>
      <c r="Q269" s="220"/>
      <c r="R269" s="220"/>
      <c r="S269" s="220"/>
      <c r="T269" s="221"/>
      <c r="AT269" s="222" t="s">
        <v>127</v>
      </c>
      <c r="AU269" s="222" t="s">
        <v>81</v>
      </c>
      <c r="AV269" s="11" t="s">
        <v>79</v>
      </c>
      <c r="AW269" s="11" t="s">
        <v>32</v>
      </c>
      <c r="AX269" s="11" t="s">
        <v>71</v>
      </c>
      <c r="AY269" s="222" t="s">
        <v>118</v>
      </c>
    </row>
    <row r="270" s="12" customFormat="1">
      <c r="B270" s="223"/>
      <c r="C270" s="224"/>
      <c r="D270" s="214" t="s">
        <v>127</v>
      </c>
      <c r="E270" s="225" t="s">
        <v>1</v>
      </c>
      <c r="F270" s="226" t="s">
        <v>384</v>
      </c>
      <c r="G270" s="224"/>
      <c r="H270" s="227">
        <v>-3.3999999999999999</v>
      </c>
      <c r="I270" s="228"/>
      <c r="J270" s="224"/>
      <c r="K270" s="224"/>
      <c r="L270" s="229"/>
      <c r="M270" s="230"/>
      <c r="N270" s="231"/>
      <c r="O270" s="231"/>
      <c r="P270" s="231"/>
      <c r="Q270" s="231"/>
      <c r="R270" s="231"/>
      <c r="S270" s="231"/>
      <c r="T270" s="232"/>
      <c r="AT270" s="233" t="s">
        <v>127</v>
      </c>
      <c r="AU270" s="233" t="s">
        <v>81</v>
      </c>
      <c r="AV270" s="12" t="s">
        <v>81</v>
      </c>
      <c r="AW270" s="12" t="s">
        <v>32</v>
      </c>
      <c r="AX270" s="12" t="s">
        <v>71</v>
      </c>
      <c r="AY270" s="233" t="s">
        <v>118</v>
      </c>
    </row>
    <row r="271" s="13" customFormat="1">
      <c r="B271" s="234"/>
      <c r="C271" s="235"/>
      <c r="D271" s="214" t="s">
        <v>127</v>
      </c>
      <c r="E271" s="236" t="s">
        <v>1</v>
      </c>
      <c r="F271" s="237" t="s">
        <v>144</v>
      </c>
      <c r="G271" s="235"/>
      <c r="H271" s="238">
        <v>24.600000000000001</v>
      </c>
      <c r="I271" s="239"/>
      <c r="J271" s="235"/>
      <c r="K271" s="235"/>
      <c r="L271" s="240"/>
      <c r="M271" s="241"/>
      <c r="N271" s="242"/>
      <c r="O271" s="242"/>
      <c r="P271" s="242"/>
      <c r="Q271" s="242"/>
      <c r="R271" s="242"/>
      <c r="S271" s="242"/>
      <c r="T271" s="243"/>
      <c r="AT271" s="244" t="s">
        <v>127</v>
      </c>
      <c r="AU271" s="244" t="s">
        <v>81</v>
      </c>
      <c r="AV271" s="13" t="s">
        <v>125</v>
      </c>
      <c r="AW271" s="13" t="s">
        <v>32</v>
      </c>
      <c r="AX271" s="13" t="s">
        <v>79</v>
      </c>
      <c r="AY271" s="244" t="s">
        <v>118</v>
      </c>
    </row>
    <row r="272" s="1" customFormat="1" ht="16.5" customHeight="1">
      <c r="B272" s="37"/>
      <c r="C272" s="200" t="s">
        <v>385</v>
      </c>
      <c r="D272" s="200" t="s">
        <v>120</v>
      </c>
      <c r="E272" s="201" t="s">
        <v>386</v>
      </c>
      <c r="F272" s="202" t="s">
        <v>387</v>
      </c>
      <c r="G272" s="203" t="s">
        <v>208</v>
      </c>
      <c r="H272" s="204">
        <v>3</v>
      </c>
      <c r="I272" s="205"/>
      <c r="J272" s="206">
        <f>ROUND(I272*H272,2)</f>
        <v>0</v>
      </c>
      <c r="K272" s="202" t="s">
        <v>124</v>
      </c>
      <c r="L272" s="42"/>
      <c r="M272" s="207" t="s">
        <v>1</v>
      </c>
      <c r="N272" s="208" t="s">
        <v>42</v>
      </c>
      <c r="O272" s="78"/>
      <c r="P272" s="209">
        <f>O272*H272</f>
        <v>0</v>
      </c>
      <c r="Q272" s="209">
        <v>0</v>
      </c>
      <c r="R272" s="209">
        <f>Q272*H272</f>
        <v>0</v>
      </c>
      <c r="S272" s="209">
        <v>0</v>
      </c>
      <c r="T272" s="210">
        <f>S272*H272</f>
        <v>0</v>
      </c>
      <c r="AR272" s="16" t="s">
        <v>366</v>
      </c>
      <c r="AT272" s="16" t="s">
        <v>120</v>
      </c>
      <c r="AU272" s="16" t="s">
        <v>81</v>
      </c>
      <c r="AY272" s="16" t="s">
        <v>118</v>
      </c>
      <c r="BE272" s="211">
        <f>IF(N272="základní",J272,0)</f>
        <v>0</v>
      </c>
      <c r="BF272" s="211">
        <f>IF(N272="snížená",J272,0)</f>
        <v>0</v>
      </c>
      <c r="BG272" s="211">
        <f>IF(N272="zákl. přenesená",J272,0)</f>
        <v>0</v>
      </c>
      <c r="BH272" s="211">
        <f>IF(N272="sníž. přenesená",J272,0)</f>
        <v>0</v>
      </c>
      <c r="BI272" s="211">
        <f>IF(N272="nulová",J272,0)</f>
        <v>0</v>
      </c>
      <c r="BJ272" s="16" t="s">
        <v>79</v>
      </c>
      <c r="BK272" s="211">
        <f>ROUND(I272*H272,2)</f>
        <v>0</v>
      </c>
      <c r="BL272" s="16" t="s">
        <v>366</v>
      </c>
      <c r="BM272" s="16" t="s">
        <v>388</v>
      </c>
    </row>
    <row r="273" s="11" customFormat="1">
      <c r="B273" s="212"/>
      <c r="C273" s="213"/>
      <c r="D273" s="214" t="s">
        <v>127</v>
      </c>
      <c r="E273" s="215" t="s">
        <v>1</v>
      </c>
      <c r="F273" s="216" t="s">
        <v>191</v>
      </c>
      <c r="G273" s="213"/>
      <c r="H273" s="215" t="s">
        <v>1</v>
      </c>
      <c r="I273" s="217"/>
      <c r="J273" s="213"/>
      <c r="K273" s="213"/>
      <c r="L273" s="218"/>
      <c r="M273" s="219"/>
      <c r="N273" s="220"/>
      <c r="O273" s="220"/>
      <c r="P273" s="220"/>
      <c r="Q273" s="220"/>
      <c r="R273" s="220"/>
      <c r="S273" s="220"/>
      <c r="T273" s="221"/>
      <c r="AT273" s="222" t="s">
        <v>127</v>
      </c>
      <c r="AU273" s="222" t="s">
        <v>81</v>
      </c>
      <c r="AV273" s="11" t="s">
        <v>79</v>
      </c>
      <c r="AW273" s="11" t="s">
        <v>32</v>
      </c>
      <c r="AX273" s="11" t="s">
        <v>71</v>
      </c>
      <c r="AY273" s="222" t="s">
        <v>118</v>
      </c>
    </row>
    <row r="274" s="11" customFormat="1">
      <c r="B274" s="212"/>
      <c r="C274" s="213"/>
      <c r="D274" s="214" t="s">
        <v>127</v>
      </c>
      <c r="E274" s="215" t="s">
        <v>1</v>
      </c>
      <c r="F274" s="216" t="s">
        <v>192</v>
      </c>
      <c r="G274" s="213"/>
      <c r="H274" s="215" t="s">
        <v>1</v>
      </c>
      <c r="I274" s="217"/>
      <c r="J274" s="213"/>
      <c r="K274" s="213"/>
      <c r="L274" s="218"/>
      <c r="M274" s="219"/>
      <c r="N274" s="220"/>
      <c r="O274" s="220"/>
      <c r="P274" s="220"/>
      <c r="Q274" s="220"/>
      <c r="R274" s="220"/>
      <c r="S274" s="220"/>
      <c r="T274" s="221"/>
      <c r="AT274" s="222" t="s">
        <v>127</v>
      </c>
      <c r="AU274" s="222" t="s">
        <v>81</v>
      </c>
      <c r="AV274" s="11" t="s">
        <v>79</v>
      </c>
      <c r="AW274" s="11" t="s">
        <v>32</v>
      </c>
      <c r="AX274" s="11" t="s">
        <v>71</v>
      </c>
      <c r="AY274" s="222" t="s">
        <v>118</v>
      </c>
    </row>
    <row r="275" s="12" customFormat="1">
      <c r="B275" s="223"/>
      <c r="C275" s="224"/>
      <c r="D275" s="214" t="s">
        <v>127</v>
      </c>
      <c r="E275" s="225" t="s">
        <v>1</v>
      </c>
      <c r="F275" s="226" t="s">
        <v>264</v>
      </c>
      <c r="G275" s="224"/>
      <c r="H275" s="227">
        <v>3</v>
      </c>
      <c r="I275" s="228"/>
      <c r="J275" s="224"/>
      <c r="K275" s="224"/>
      <c r="L275" s="229"/>
      <c r="M275" s="230"/>
      <c r="N275" s="231"/>
      <c r="O275" s="231"/>
      <c r="P275" s="231"/>
      <c r="Q275" s="231"/>
      <c r="R275" s="231"/>
      <c r="S275" s="231"/>
      <c r="T275" s="232"/>
      <c r="AT275" s="233" t="s">
        <v>127</v>
      </c>
      <c r="AU275" s="233" t="s">
        <v>81</v>
      </c>
      <c r="AV275" s="12" t="s">
        <v>81</v>
      </c>
      <c r="AW275" s="12" t="s">
        <v>32</v>
      </c>
      <c r="AX275" s="12" t="s">
        <v>79</v>
      </c>
      <c r="AY275" s="233" t="s">
        <v>118</v>
      </c>
    </row>
    <row r="276" s="1" customFormat="1" ht="16.5" customHeight="1">
      <c r="B276" s="37"/>
      <c r="C276" s="200" t="s">
        <v>389</v>
      </c>
      <c r="D276" s="200" t="s">
        <v>120</v>
      </c>
      <c r="E276" s="201" t="s">
        <v>390</v>
      </c>
      <c r="F276" s="202" t="s">
        <v>391</v>
      </c>
      <c r="G276" s="203" t="s">
        <v>208</v>
      </c>
      <c r="H276" s="204">
        <v>40</v>
      </c>
      <c r="I276" s="205"/>
      <c r="J276" s="206">
        <f>ROUND(I276*H276,2)</f>
        <v>0</v>
      </c>
      <c r="K276" s="202" t="s">
        <v>124</v>
      </c>
      <c r="L276" s="42"/>
      <c r="M276" s="207" t="s">
        <v>1</v>
      </c>
      <c r="N276" s="208" t="s">
        <v>42</v>
      </c>
      <c r="O276" s="78"/>
      <c r="P276" s="209">
        <f>O276*H276</f>
        <v>0</v>
      </c>
      <c r="Q276" s="209">
        <v>0</v>
      </c>
      <c r="R276" s="209">
        <f>Q276*H276</f>
        <v>0</v>
      </c>
      <c r="S276" s="209">
        <v>0</v>
      </c>
      <c r="T276" s="210">
        <f>S276*H276</f>
        <v>0</v>
      </c>
      <c r="AR276" s="16" t="s">
        <v>366</v>
      </c>
      <c r="AT276" s="16" t="s">
        <v>120</v>
      </c>
      <c r="AU276" s="16" t="s">
        <v>81</v>
      </c>
      <c r="AY276" s="16" t="s">
        <v>118</v>
      </c>
      <c r="BE276" s="211">
        <f>IF(N276="základní",J276,0)</f>
        <v>0</v>
      </c>
      <c r="BF276" s="211">
        <f>IF(N276="snížená",J276,0)</f>
        <v>0</v>
      </c>
      <c r="BG276" s="211">
        <f>IF(N276="zákl. přenesená",J276,0)</f>
        <v>0</v>
      </c>
      <c r="BH276" s="211">
        <f>IF(N276="sníž. přenesená",J276,0)</f>
        <v>0</v>
      </c>
      <c r="BI276" s="211">
        <f>IF(N276="nulová",J276,0)</f>
        <v>0</v>
      </c>
      <c r="BJ276" s="16" t="s">
        <v>79</v>
      </c>
      <c r="BK276" s="211">
        <f>ROUND(I276*H276,2)</f>
        <v>0</v>
      </c>
      <c r="BL276" s="16" t="s">
        <v>366</v>
      </c>
      <c r="BM276" s="16" t="s">
        <v>392</v>
      </c>
    </row>
    <row r="277" s="11" customFormat="1">
      <c r="B277" s="212"/>
      <c r="C277" s="213"/>
      <c r="D277" s="214" t="s">
        <v>127</v>
      </c>
      <c r="E277" s="215" t="s">
        <v>1</v>
      </c>
      <c r="F277" s="216" t="s">
        <v>374</v>
      </c>
      <c r="G277" s="213"/>
      <c r="H277" s="215" t="s">
        <v>1</v>
      </c>
      <c r="I277" s="217"/>
      <c r="J277" s="213"/>
      <c r="K277" s="213"/>
      <c r="L277" s="218"/>
      <c r="M277" s="219"/>
      <c r="N277" s="220"/>
      <c r="O277" s="220"/>
      <c r="P277" s="220"/>
      <c r="Q277" s="220"/>
      <c r="R277" s="220"/>
      <c r="S277" s="220"/>
      <c r="T277" s="221"/>
      <c r="AT277" s="222" t="s">
        <v>127</v>
      </c>
      <c r="AU277" s="222" t="s">
        <v>81</v>
      </c>
      <c r="AV277" s="11" t="s">
        <v>79</v>
      </c>
      <c r="AW277" s="11" t="s">
        <v>32</v>
      </c>
      <c r="AX277" s="11" t="s">
        <v>71</v>
      </c>
      <c r="AY277" s="222" t="s">
        <v>118</v>
      </c>
    </row>
    <row r="278" s="12" customFormat="1">
      <c r="B278" s="223"/>
      <c r="C278" s="224"/>
      <c r="D278" s="214" t="s">
        <v>127</v>
      </c>
      <c r="E278" s="225" t="s">
        <v>1</v>
      </c>
      <c r="F278" s="226" t="s">
        <v>393</v>
      </c>
      <c r="G278" s="224"/>
      <c r="H278" s="227">
        <v>22</v>
      </c>
      <c r="I278" s="228"/>
      <c r="J278" s="224"/>
      <c r="K278" s="224"/>
      <c r="L278" s="229"/>
      <c r="M278" s="230"/>
      <c r="N278" s="231"/>
      <c r="O278" s="231"/>
      <c r="P278" s="231"/>
      <c r="Q278" s="231"/>
      <c r="R278" s="231"/>
      <c r="S278" s="231"/>
      <c r="T278" s="232"/>
      <c r="AT278" s="233" t="s">
        <v>127</v>
      </c>
      <c r="AU278" s="233" t="s">
        <v>81</v>
      </c>
      <c r="AV278" s="12" t="s">
        <v>81</v>
      </c>
      <c r="AW278" s="12" t="s">
        <v>32</v>
      </c>
      <c r="AX278" s="12" t="s">
        <v>71</v>
      </c>
      <c r="AY278" s="233" t="s">
        <v>118</v>
      </c>
    </row>
    <row r="279" s="11" customFormat="1">
      <c r="B279" s="212"/>
      <c r="C279" s="213"/>
      <c r="D279" s="214" t="s">
        <v>127</v>
      </c>
      <c r="E279" s="215" t="s">
        <v>1</v>
      </c>
      <c r="F279" s="216" t="s">
        <v>376</v>
      </c>
      <c r="G279" s="213"/>
      <c r="H279" s="215" t="s">
        <v>1</v>
      </c>
      <c r="I279" s="217"/>
      <c r="J279" s="213"/>
      <c r="K279" s="213"/>
      <c r="L279" s="218"/>
      <c r="M279" s="219"/>
      <c r="N279" s="220"/>
      <c r="O279" s="220"/>
      <c r="P279" s="220"/>
      <c r="Q279" s="220"/>
      <c r="R279" s="220"/>
      <c r="S279" s="220"/>
      <c r="T279" s="221"/>
      <c r="AT279" s="222" t="s">
        <v>127</v>
      </c>
      <c r="AU279" s="222" t="s">
        <v>81</v>
      </c>
      <c r="AV279" s="11" t="s">
        <v>79</v>
      </c>
      <c r="AW279" s="11" t="s">
        <v>32</v>
      </c>
      <c r="AX279" s="11" t="s">
        <v>71</v>
      </c>
      <c r="AY279" s="222" t="s">
        <v>118</v>
      </c>
    </row>
    <row r="280" s="12" customFormat="1">
      <c r="B280" s="223"/>
      <c r="C280" s="224"/>
      <c r="D280" s="214" t="s">
        <v>127</v>
      </c>
      <c r="E280" s="225" t="s">
        <v>1</v>
      </c>
      <c r="F280" s="226" t="s">
        <v>237</v>
      </c>
      <c r="G280" s="224"/>
      <c r="H280" s="227">
        <v>6</v>
      </c>
      <c r="I280" s="228"/>
      <c r="J280" s="224"/>
      <c r="K280" s="224"/>
      <c r="L280" s="229"/>
      <c r="M280" s="230"/>
      <c r="N280" s="231"/>
      <c r="O280" s="231"/>
      <c r="P280" s="231"/>
      <c r="Q280" s="231"/>
      <c r="R280" s="231"/>
      <c r="S280" s="231"/>
      <c r="T280" s="232"/>
      <c r="AT280" s="233" t="s">
        <v>127</v>
      </c>
      <c r="AU280" s="233" t="s">
        <v>81</v>
      </c>
      <c r="AV280" s="12" t="s">
        <v>81</v>
      </c>
      <c r="AW280" s="12" t="s">
        <v>32</v>
      </c>
      <c r="AX280" s="12" t="s">
        <v>71</v>
      </c>
      <c r="AY280" s="233" t="s">
        <v>118</v>
      </c>
    </row>
    <row r="281" s="11" customFormat="1">
      <c r="B281" s="212"/>
      <c r="C281" s="213"/>
      <c r="D281" s="214" t="s">
        <v>127</v>
      </c>
      <c r="E281" s="215" t="s">
        <v>1</v>
      </c>
      <c r="F281" s="216" t="s">
        <v>378</v>
      </c>
      <c r="G281" s="213"/>
      <c r="H281" s="215" t="s">
        <v>1</v>
      </c>
      <c r="I281" s="217"/>
      <c r="J281" s="213"/>
      <c r="K281" s="213"/>
      <c r="L281" s="218"/>
      <c r="M281" s="219"/>
      <c r="N281" s="220"/>
      <c r="O281" s="220"/>
      <c r="P281" s="220"/>
      <c r="Q281" s="220"/>
      <c r="R281" s="220"/>
      <c r="S281" s="220"/>
      <c r="T281" s="221"/>
      <c r="AT281" s="222" t="s">
        <v>127</v>
      </c>
      <c r="AU281" s="222" t="s">
        <v>81</v>
      </c>
      <c r="AV281" s="11" t="s">
        <v>79</v>
      </c>
      <c r="AW281" s="11" t="s">
        <v>32</v>
      </c>
      <c r="AX281" s="11" t="s">
        <v>71</v>
      </c>
      <c r="AY281" s="222" t="s">
        <v>118</v>
      </c>
    </row>
    <row r="282" s="12" customFormat="1">
      <c r="B282" s="223"/>
      <c r="C282" s="224"/>
      <c r="D282" s="214" t="s">
        <v>127</v>
      </c>
      <c r="E282" s="225" t="s">
        <v>1</v>
      </c>
      <c r="F282" s="226" t="s">
        <v>394</v>
      </c>
      <c r="G282" s="224"/>
      <c r="H282" s="227">
        <v>10</v>
      </c>
      <c r="I282" s="228"/>
      <c r="J282" s="224"/>
      <c r="K282" s="224"/>
      <c r="L282" s="229"/>
      <c r="M282" s="230"/>
      <c r="N282" s="231"/>
      <c r="O282" s="231"/>
      <c r="P282" s="231"/>
      <c r="Q282" s="231"/>
      <c r="R282" s="231"/>
      <c r="S282" s="231"/>
      <c r="T282" s="232"/>
      <c r="AT282" s="233" t="s">
        <v>127</v>
      </c>
      <c r="AU282" s="233" t="s">
        <v>81</v>
      </c>
      <c r="AV282" s="12" t="s">
        <v>81</v>
      </c>
      <c r="AW282" s="12" t="s">
        <v>32</v>
      </c>
      <c r="AX282" s="12" t="s">
        <v>71</v>
      </c>
      <c r="AY282" s="233" t="s">
        <v>118</v>
      </c>
    </row>
    <row r="283" s="11" customFormat="1">
      <c r="B283" s="212"/>
      <c r="C283" s="213"/>
      <c r="D283" s="214" t="s">
        <v>127</v>
      </c>
      <c r="E283" s="215" t="s">
        <v>1</v>
      </c>
      <c r="F283" s="216" t="s">
        <v>380</v>
      </c>
      <c r="G283" s="213"/>
      <c r="H283" s="215" t="s">
        <v>1</v>
      </c>
      <c r="I283" s="217"/>
      <c r="J283" s="213"/>
      <c r="K283" s="213"/>
      <c r="L283" s="218"/>
      <c r="M283" s="219"/>
      <c r="N283" s="220"/>
      <c r="O283" s="220"/>
      <c r="P283" s="220"/>
      <c r="Q283" s="220"/>
      <c r="R283" s="220"/>
      <c r="S283" s="220"/>
      <c r="T283" s="221"/>
      <c r="AT283" s="222" t="s">
        <v>127</v>
      </c>
      <c r="AU283" s="222" t="s">
        <v>81</v>
      </c>
      <c r="AV283" s="11" t="s">
        <v>79</v>
      </c>
      <c r="AW283" s="11" t="s">
        <v>32</v>
      </c>
      <c r="AX283" s="11" t="s">
        <v>71</v>
      </c>
      <c r="AY283" s="222" t="s">
        <v>118</v>
      </c>
    </row>
    <row r="284" s="12" customFormat="1">
      <c r="B284" s="223"/>
      <c r="C284" s="224"/>
      <c r="D284" s="214" t="s">
        <v>127</v>
      </c>
      <c r="E284" s="225" t="s">
        <v>1</v>
      </c>
      <c r="F284" s="226" t="s">
        <v>395</v>
      </c>
      <c r="G284" s="224"/>
      <c r="H284" s="227">
        <v>2</v>
      </c>
      <c r="I284" s="228"/>
      <c r="J284" s="224"/>
      <c r="K284" s="224"/>
      <c r="L284" s="229"/>
      <c r="M284" s="230"/>
      <c r="N284" s="231"/>
      <c r="O284" s="231"/>
      <c r="P284" s="231"/>
      <c r="Q284" s="231"/>
      <c r="R284" s="231"/>
      <c r="S284" s="231"/>
      <c r="T284" s="232"/>
      <c r="AT284" s="233" t="s">
        <v>127</v>
      </c>
      <c r="AU284" s="233" t="s">
        <v>81</v>
      </c>
      <c r="AV284" s="12" t="s">
        <v>81</v>
      </c>
      <c r="AW284" s="12" t="s">
        <v>32</v>
      </c>
      <c r="AX284" s="12" t="s">
        <v>71</v>
      </c>
      <c r="AY284" s="233" t="s">
        <v>118</v>
      </c>
    </row>
    <row r="285" s="13" customFormat="1">
      <c r="B285" s="234"/>
      <c r="C285" s="235"/>
      <c r="D285" s="214" t="s">
        <v>127</v>
      </c>
      <c r="E285" s="236" t="s">
        <v>1</v>
      </c>
      <c r="F285" s="237" t="s">
        <v>144</v>
      </c>
      <c r="G285" s="235"/>
      <c r="H285" s="238">
        <v>40</v>
      </c>
      <c r="I285" s="239"/>
      <c r="J285" s="235"/>
      <c r="K285" s="235"/>
      <c r="L285" s="240"/>
      <c r="M285" s="241"/>
      <c r="N285" s="242"/>
      <c r="O285" s="242"/>
      <c r="P285" s="242"/>
      <c r="Q285" s="242"/>
      <c r="R285" s="242"/>
      <c r="S285" s="242"/>
      <c r="T285" s="243"/>
      <c r="AT285" s="244" t="s">
        <v>127</v>
      </c>
      <c r="AU285" s="244" t="s">
        <v>81</v>
      </c>
      <c r="AV285" s="13" t="s">
        <v>125</v>
      </c>
      <c r="AW285" s="13" t="s">
        <v>32</v>
      </c>
      <c r="AX285" s="13" t="s">
        <v>79</v>
      </c>
      <c r="AY285" s="244" t="s">
        <v>118</v>
      </c>
    </row>
    <row r="286" s="1" customFormat="1" ht="16.5" customHeight="1">
      <c r="B286" s="37"/>
      <c r="C286" s="200" t="s">
        <v>396</v>
      </c>
      <c r="D286" s="200" t="s">
        <v>120</v>
      </c>
      <c r="E286" s="201" t="s">
        <v>397</v>
      </c>
      <c r="F286" s="202" t="s">
        <v>398</v>
      </c>
      <c r="G286" s="203" t="s">
        <v>296</v>
      </c>
      <c r="H286" s="204">
        <v>2</v>
      </c>
      <c r="I286" s="205"/>
      <c r="J286" s="206">
        <f>ROUND(I286*H286,2)</f>
        <v>0</v>
      </c>
      <c r="K286" s="202" t="s">
        <v>124</v>
      </c>
      <c r="L286" s="42"/>
      <c r="M286" s="207" t="s">
        <v>1</v>
      </c>
      <c r="N286" s="208" t="s">
        <v>42</v>
      </c>
      <c r="O286" s="78"/>
      <c r="P286" s="209">
        <f>O286*H286</f>
        <v>0</v>
      </c>
      <c r="Q286" s="209">
        <v>0.0038</v>
      </c>
      <c r="R286" s="209">
        <f>Q286*H286</f>
        <v>0.0076</v>
      </c>
      <c r="S286" s="209">
        <v>0</v>
      </c>
      <c r="T286" s="210">
        <f>S286*H286</f>
        <v>0</v>
      </c>
      <c r="AR286" s="16" t="s">
        <v>366</v>
      </c>
      <c r="AT286" s="16" t="s">
        <v>120</v>
      </c>
      <c r="AU286" s="16" t="s">
        <v>81</v>
      </c>
      <c r="AY286" s="16" t="s">
        <v>118</v>
      </c>
      <c r="BE286" s="211">
        <f>IF(N286="základní",J286,0)</f>
        <v>0</v>
      </c>
      <c r="BF286" s="211">
        <f>IF(N286="snížená",J286,0)</f>
        <v>0</v>
      </c>
      <c r="BG286" s="211">
        <f>IF(N286="zákl. přenesená",J286,0)</f>
        <v>0</v>
      </c>
      <c r="BH286" s="211">
        <f>IF(N286="sníž. přenesená",J286,0)</f>
        <v>0</v>
      </c>
      <c r="BI286" s="211">
        <f>IF(N286="nulová",J286,0)</f>
        <v>0</v>
      </c>
      <c r="BJ286" s="16" t="s">
        <v>79</v>
      </c>
      <c r="BK286" s="211">
        <f>ROUND(I286*H286,2)</f>
        <v>0</v>
      </c>
      <c r="BL286" s="16" t="s">
        <v>366</v>
      </c>
      <c r="BM286" s="16" t="s">
        <v>399</v>
      </c>
    </row>
    <row r="287" s="1" customFormat="1" ht="16.5" customHeight="1">
      <c r="B287" s="37"/>
      <c r="C287" s="200" t="s">
        <v>400</v>
      </c>
      <c r="D287" s="200" t="s">
        <v>120</v>
      </c>
      <c r="E287" s="201" t="s">
        <v>401</v>
      </c>
      <c r="F287" s="202" t="s">
        <v>402</v>
      </c>
      <c r="G287" s="203" t="s">
        <v>296</v>
      </c>
      <c r="H287" s="204">
        <v>2</v>
      </c>
      <c r="I287" s="205"/>
      <c r="J287" s="206">
        <f>ROUND(I287*H287,2)</f>
        <v>0</v>
      </c>
      <c r="K287" s="202" t="s">
        <v>124</v>
      </c>
      <c r="L287" s="42"/>
      <c r="M287" s="207" t="s">
        <v>1</v>
      </c>
      <c r="N287" s="208" t="s">
        <v>42</v>
      </c>
      <c r="O287" s="78"/>
      <c r="P287" s="209">
        <f>O287*H287</f>
        <v>0</v>
      </c>
      <c r="Q287" s="209">
        <v>0.0076</v>
      </c>
      <c r="R287" s="209">
        <f>Q287*H287</f>
        <v>0.0152</v>
      </c>
      <c r="S287" s="209">
        <v>0</v>
      </c>
      <c r="T287" s="210">
        <f>S287*H287</f>
        <v>0</v>
      </c>
      <c r="AR287" s="16" t="s">
        <v>366</v>
      </c>
      <c r="AT287" s="16" t="s">
        <v>120</v>
      </c>
      <c r="AU287" s="16" t="s">
        <v>81</v>
      </c>
      <c r="AY287" s="16" t="s">
        <v>118</v>
      </c>
      <c r="BE287" s="211">
        <f>IF(N287="základní",J287,0)</f>
        <v>0</v>
      </c>
      <c r="BF287" s="211">
        <f>IF(N287="snížená",J287,0)</f>
        <v>0</v>
      </c>
      <c r="BG287" s="211">
        <f>IF(N287="zákl. přenesená",J287,0)</f>
        <v>0</v>
      </c>
      <c r="BH287" s="211">
        <f>IF(N287="sníž. přenesená",J287,0)</f>
        <v>0</v>
      </c>
      <c r="BI287" s="211">
        <f>IF(N287="nulová",J287,0)</f>
        <v>0</v>
      </c>
      <c r="BJ287" s="16" t="s">
        <v>79</v>
      </c>
      <c r="BK287" s="211">
        <f>ROUND(I287*H287,2)</f>
        <v>0</v>
      </c>
      <c r="BL287" s="16" t="s">
        <v>366</v>
      </c>
      <c r="BM287" s="16" t="s">
        <v>403</v>
      </c>
    </row>
    <row r="288" s="1" customFormat="1" ht="16.5" customHeight="1">
      <c r="B288" s="37"/>
      <c r="C288" s="200" t="s">
        <v>404</v>
      </c>
      <c r="D288" s="200" t="s">
        <v>120</v>
      </c>
      <c r="E288" s="201" t="s">
        <v>405</v>
      </c>
      <c r="F288" s="202" t="s">
        <v>406</v>
      </c>
      <c r="G288" s="203" t="s">
        <v>208</v>
      </c>
      <c r="H288" s="204">
        <v>40</v>
      </c>
      <c r="I288" s="205"/>
      <c r="J288" s="206">
        <f>ROUND(I288*H288,2)</f>
        <v>0</v>
      </c>
      <c r="K288" s="202" t="s">
        <v>1</v>
      </c>
      <c r="L288" s="42"/>
      <c r="M288" s="207" t="s">
        <v>1</v>
      </c>
      <c r="N288" s="208" t="s">
        <v>42</v>
      </c>
      <c r="O288" s="78"/>
      <c r="P288" s="209">
        <f>O288*H288</f>
        <v>0</v>
      </c>
      <c r="Q288" s="209">
        <v>0.247</v>
      </c>
      <c r="R288" s="209">
        <f>Q288*H288</f>
        <v>9.879999999999999</v>
      </c>
      <c r="S288" s="209">
        <v>0</v>
      </c>
      <c r="T288" s="210">
        <f>S288*H288</f>
        <v>0</v>
      </c>
      <c r="AR288" s="16" t="s">
        <v>366</v>
      </c>
      <c r="AT288" s="16" t="s">
        <v>120</v>
      </c>
      <c r="AU288" s="16" t="s">
        <v>81</v>
      </c>
      <c r="AY288" s="16" t="s">
        <v>118</v>
      </c>
      <c r="BE288" s="211">
        <f>IF(N288="základní",J288,0)</f>
        <v>0</v>
      </c>
      <c r="BF288" s="211">
        <f>IF(N288="snížená",J288,0)</f>
        <v>0</v>
      </c>
      <c r="BG288" s="211">
        <f>IF(N288="zákl. přenesená",J288,0)</f>
        <v>0</v>
      </c>
      <c r="BH288" s="211">
        <f>IF(N288="sníž. přenesená",J288,0)</f>
        <v>0</v>
      </c>
      <c r="BI288" s="211">
        <f>IF(N288="nulová",J288,0)</f>
        <v>0</v>
      </c>
      <c r="BJ288" s="16" t="s">
        <v>79</v>
      </c>
      <c r="BK288" s="211">
        <f>ROUND(I288*H288,2)</f>
        <v>0</v>
      </c>
      <c r="BL288" s="16" t="s">
        <v>366</v>
      </c>
      <c r="BM288" s="16" t="s">
        <v>407</v>
      </c>
    </row>
    <row r="289" s="12" customFormat="1">
      <c r="B289" s="223"/>
      <c r="C289" s="224"/>
      <c r="D289" s="214" t="s">
        <v>127</v>
      </c>
      <c r="E289" s="225" t="s">
        <v>1</v>
      </c>
      <c r="F289" s="226" t="s">
        <v>408</v>
      </c>
      <c r="G289" s="224"/>
      <c r="H289" s="227">
        <v>40</v>
      </c>
      <c r="I289" s="228"/>
      <c r="J289" s="224"/>
      <c r="K289" s="224"/>
      <c r="L289" s="229"/>
      <c r="M289" s="230"/>
      <c r="N289" s="231"/>
      <c r="O289" s="231"/>
      <c r="P289" s="231"/>
      <c r="Q289" s="231"/>
      <c r="R289" s="231"/>
      <c r="S289" s="231"/>
      <c r="T289" s="232"/>
      <c r="AT289" s="233" t="s">
        <v>127</v>
      </c>
      <c r="AU289" s="233" t="s">
        <v>81</v>
      </c>
      <c r="AV289" s="12" t="s">
        <v>81</v>
      </c>
      <c r="AW289" s="12" t="s">
        <v>32</v>
      </c>
      <c r="AX289" s="12" t="s">
        <v>79</v>
      </c>
      <c r="AY289" s="233" t="s">
        <v>118</v>
      </c>
    </row>
    <row r="290" s="1" customFormat="1" ht="16.5" customHeight="1">
      <c r="B290" s="37"/>
      <c r="C290" s="256" t="s">
        <v>409</v>
      </c>
      <c r="D290" s="256" t="s">
        <v>265</v>
      </c>
      <c r="E290" s="257" t="s">
        <v>410</v>
      </c>
      <c r="F290" s="258" t="s">
        <v>411</v>
      </c>
      <c r="G290" s="259" t="s">
        <v>208</v>
      </c>
      <c r="H290" s="260">
        <v>40</v>
      </c>
      <c r="I290" s="261"/>
      <c r="J290" s="262">
        <f>ROUND(I290*H290,2)</f>
        <v>0</v>
      </c>
      <c r="K290" s="258" t="s">
        <v>1</v>
      </c>
      <c r="L290" s="263"/>
      <c r="M290" s="264" t="s">
        <v>1</v>
      </c>
      <c r="N290" s="265" t="s">
        <v>42</v>
      </c>
      <c r="O290" s="78"/>
      <c r="P290" s="209">
        <f>O290*H290</f>
        <v>0</v>
      </c>
      <c r="Q290" s="209">
        <v>0</v>
      </c>
      <c r="R290" s="209">
        <f>Q290*H290</f>
        <v>0</v>
      </c>
      <c r="S290" s="209">
        <v>0</v>
      </c>
      <c r="T290" s="210">
        <f>S290*H290</f>
        <v>0</v>
      </c>
      <c r="AR290" s="16" t="s">
        <v>412</v>
      </c>
      <c r="AT290" s="16" t="s">
        <v>265</v>
      </c>
      <c r="AU290" s="16" t="s">
        <v>81</v>
      </c>
      <c r="AY290" s="16" t="s">
        <v>118</v>
      </c>
      <c r="BE290" s="211">
        <f>IF(N290="základní",J290,0)</f>
        <v>0</v>
      </c>
      <c r="BF290" s="211">
        <f>IF(N290="snížená",J290,0)</f>
        <v>0</v>
      </c>
      <c r="BG290" s="211">
        <f>IF(N290="zákl. přenesená",J290,0)</f>
        <v>0</v>
      </c>
      <c r="BH290" s="211">
        <f>IF(N290="sníž. přenesená",J290,0)</f>
        <v>0</v>
      </c>
      <c r="BI290" s="211">
        <f>IF(N290="nulová",J290,0)</f>
        <v>0</v>
      </c>
      <c r="BJ290" s="16" t="s">
        <v>79</v>
      </c>
      <c r="BK290" s="211">
        <f>ROUND(I290*H290,2)</f>
        <v>0</v>
      </c>
      <c r="BL290" s="16" t="s">
        <v>366</v>
      </c>
      <c r="BM290" s="16" t="s">
        <v>413</v>
      </c>
    </row>
    <row r="291" s="11" customFormat="1">
      <c r="B291" s="212"/>
      <c r="C291" s="213"/>
      <c r="D291" s="214" t="s">
        <v>127</v>
      </c>
      <c r="E291" s="215" t="s">
        <v>1</v>
      </c>
      <c r="F291" s="216" t="s">
        <v>414</v>
      </c>
      <c r="G291" s="213"/>
      <c r="H291" s="215" t="s">
        <v>1</v>
      </c>
      <c r="I291" s="217"/>
      <c r="J291" s="213"/>
      <c r="K291" s="213"/>
      <c r="L291" s="218"/>
      <c r="M291" s="219"/>
      <c r="N291" s="220"/>
      <c r="O291" s="220"/>
      <c r="P291" s="220"/>
      <c r="Q291" s="220"/>
      <c r="R291" s="220"/>
      <c r="S291" s="220"/>
      <c r="T291" s="221"/>
      <c r="AT291" s="222" t="s">
        <v>127</v>
      </c>
      <c r="AU291" s="222" t="s">
        <v>81</v>
      </c>
      <c r="AV291" s="11" t="s">
        <v>79</v>
      </c>
      <c r="AW291" s="11" t="s">
        <v>32</v>
      </c>
      <c r="AX291" s="11" t="s">
        <v>71</v>
      </c>
      <c r="AY291" s="222" t="s">
        <v>118</v>
      </c>
    </row>
    <row r="292" s="12" customFormat="1">
      <c r="B292" s="223"/>
      <c r="C292" s="224"/>
      <c r="D292" s="214" t="s">
        <v>127</v>
      </c>
      <c r="E292" s="225" t="s">
        <v>1</v>
      </c>
      <c r="F292" s="226" t="s">
        <v>415</v>
      </c>
      <c r="G292" s="224"/>
      <c r="H292" s="227">
        <v>40</v>
      </c>
      <c r="I292" s="228"/>
      <c r="J292" s="224"/>
      <c r="K292" s="224"/>
      <c r="L292" s="229"/>
      <c r="M292" s="230"/>
      <c r="N292" s="231"/>
      <c r="O292" s="231"/>
      <c r="P292" s="231"/>
      <c r="Q292" s="231"/>
      <c r="R292" s="231"/>
      <c r="S292" s="231"/>
      <c r="T292" s="232"/>
      <c r="AT292" s="233" t="s">
        <v>127</v>
      </c>
      <c r="AU292" s="233" t="s">
        <v>81</v>
      </c>
      <c r="AV292" s="12" t="s">
        <v>81</v>
      </c>
      <c r="AW292" s="12" t="s">
        <v>32</v>
      </c>
      <c r="AX292" s="12" t="s">
        <v>79</v>
      </c>
      <c r="AY292" s="233" t="s">
        <v>118</v>
      </c>
    </row>
    <row r="293" s="1" customFormat="1" ht="16.5" customHeight="1">
      <c r="B293" s="37"/>
      <c r="C293" s="200" t="s">
        <v>416</v>
      </c>
      <c r="D293" s="200" t="s">
        <v>120</v>
      </c>
      <c r="E293" s="201" t="s">
        <v>417</v>
      </c>
      <c r="F293" s="202" t="s">
        <v>418</v>
      </c>
      <c r="G293" s="203" t="s">
        <v>123</v>
      </c>
      <c r="H293" s="204">
        <v>21.600000000000001</v>
      </c>
      <c r="I293" s="205"/>
      <c r="J293" s="206">
        <f>ROUND(I293*H293,2)</f>
        <v>0</v>
      </c>
      <c r="K293" s="202" t="s">
        <v>124</v>
      </c>
      <c r="L293" s="42"/>
      <c r="M293" s="207" t="s">
        <v>1</v>
      </c>
      <c r="N293" s="208" t="s">
        <v>42</v>
      </c>
      <c r="O293" s="78"/>
      <c r="P293" s="209">
        <f>O293*H293</f>
        <v>0</v>
      </c>
      <c r="Q293" s="209">
        <v>0</v>
      </c>
      <c r="R293" s="209">
        <f>Q293*H293</f>
        <v>0</v>
      </c>
      <c r="S293" s="209">
        <v>0</v>
      </c>
      <c r="T293" s="210">
        <f>S293*H293</f>
        <v>0</v>
      </c>
      <c r="AR293" s="16" t="s">
        <v>366</v>
      </c>
      <c r="AT293" s="16" t="s">
        <v>120</v>
      </c>
      <c r="AU293" s="16" t="s">
        <v>81</v>
      </c>
      <c r="AY293" s="16" t="s">
        <v>118</v>
      </c>
      <c r="BE293" s="211">
        <f>IF(N293="základní",J293,0)</f>
        <v>0</v>
      </c>
      <c r="BF293" s="211">
        <f>IF(N293="snížená",J293,0)</f>
        <v>0</v>
      </c>
      <c r="BG293" s="211">
        <f>IF(N293="zákl. přenesená",J293,0)</f>
        <v>0</v>
      </c>
      <c r="BH293" s="211">
        <f>IF(N293="sníž. přenesená",J293,0)</f>
        <v>0</v>
      </c>
      <c r="BI293" s="211">
        <f>IF(N293="nulová",J293,0)</f>
        <v>0</v>
      </c>
      <c r="BJ293" s="16" t="s">
        <v>79</v>
      </c>
      <c r="BK293" s="211">
        <f>ROUND(I293*H293,2)</f>
        <v>0</v>
      </c>
      <c r="BL293" s="16" t="s">
        <v>366</v>
      </c>
      <c r="BM293" s="16" t="s">
        <v>419</v>
      </c>
    </row>
    <row r="294" s="11" customFormat="1">
      <c r="B294" s="212"/>
      <c r="C294" s="213"/>
      <c r="D294" s="214" t="s">
        <v>127</v>
      </c>
      <c r="E294" s="215" t="s">
        <v>1</v>
      </c>
      <c r="F294" s="216" t="s">
        <v>149</v>
      </c>
      <c r="G294" s="213"/>
      <c r="H294" s="215" t="s">
        <v>1</v>
      </c>
      <c r="I294" s="217"/>
      <c r="J294" s="213"/>
      <c r="K294" s="213"/>
      <c r="L294" s="218"/>
      <c r="M294" s="219"/>
      <c r="N294" s="220"/>
      <c r="O294" s="220"/>
      <c r="P294" s="220"/>
      <c r="Q294" s="220"/>
      <c r="R294" s="220"/>
      <c r="S294" s="220"/>
      <c r="T294" s="221"/>
      <c r="AT294" s="222" t="s">
        <v>127</v>
      </c>
      <c r="AU294" s="222" t="s">
        <v>81</v>
      </c>
      <c r="AV294" s="11" t="s">
        <v>79</v>
      </c>
      <c r="AW294" s="11" t="s">
        <v>32</v>
      </c>
      <c r="AX294" s="11" t="s">
        <v>71</v>
      </c>
      <c r="AY294" s="222" t="s">
        <v>118</v>
      </c>
    </row>
    <row r="295" s="12" customFormat="1">
      <c r="B295" s="223"/>
      <c r="C295" s="224"/>
      <c r="D295" s="214" t="s">
        <v>127</v>
      </c>
      <c r="E295" s="225" t="s">
        <v>1</v>
      </c>
      <c r="F295" s="226" t="s">
        <v>150</v>
      </c>
      <c r="G295" s="224"/>
      <c r="H295" s="227">
        <v>28</v>
      </c>
      <c r="I295" s="228"/>
      <c r="J295" s="224"/>
      <c r="K295" s="224"/>
      <c r="L295" s="229"/>
      <c r="M295" s="230"/>
      <c r="N295" s="231"/>
      <c r="O295" s="231"/>
      <c r="P295" s="231"/>
      <c r="Q295" s="231"/>
      <c r="R295" s="231"/>
      <c r="S295" s="231"/>
      <c r="T295" s="232"/>
      <c r="AT295" s="233" t="s">
        <v>127</v>
      </c>
      <c r="AU295" s="233" t="s">
        <v>81</v>
      </c>
      <c r="AV295" s="12" t="s">
        <v>81</v>
      </c>
      <c r="AW295" s="12" t="s">
        <v>32</v>
      </c>
      <c r="AX295" s="12" t="s">
        <v>71</v>
      </c>
      <c r="AY295" s="233" t="s">
        <v>118</v>
      </c>
    </row>
    <row r="296" s="11" customFormat="1">
      <c r="B296" s="212"/>
      <c r="C296" s="213"/>
      <c r="D296" s="214" t="s">
        <v>127</v>
      </c>
      <c r="E296" s="215" t="s">
        <v>1</v>
      </c>
      <c r="F296" s="216" t="s">
        <v>420</v>
      </c>
      <c r="G296" s="213"/>
      <c r="H296" s="215" t="s">
        <v>1</v>
      </c>
      <c r="I296" s="217"/>
      <c r="J296" s="213"/>
      <c r="K296" s="213"/>
      <c r="L296" s="218"/>
      <c r="M296" s="219"/>
      <c r="N296" s="220"/>
      <c r="O296" s="220"/>
      <c r="P296" s="220"/>
      <c r="Q296" s="220"/>
      <c r="R296" s="220"/>
      <c r="S296" s="220"/>
      <c r="T296" s="221"/>
      <c r="AT296" s="222" t="s">
        <v>127</v>
      </c>
      <c r="AU296" s="222" t="s">
        <v>81</v>
      </c>
      <c r="AV296" s="11" t="s">
        <v>79</v>
      </c>
      <c r="AW296" s="11" t="s">
        <v>32</v>
      </c>
      <c r="AX296" s="11" t="s">
        <v>71</v>
      </c>
      <c r="AY296" s="222" t="s">
        <v>118</v>
      </c>
    </row>
    <row r="297" s="12" customFormat="1">
      <c r="B297" s="223"/>
      <c r="C297" s="224"/>
      <c r="D297" s="214" t="s">
        <v>127</v>
      </c>
      <c r="E297" s="225" t="s">
        <v>1</v>
      </c>
      <c r="F297" s="226" t="s">
        <v>421</v>
      </c>
      <c r="G297" s="224"/>
      <c r="H297" s="227">
        <v>-6.4000000000000004</v>
      </c>
      <c r="I297" s="228"/>
      <c r="J297" s="224"/>
      <c r="K297" s="224"/>
      <c r="L297" s="229"/>
      <c r="M297" s="230"/>
      <c r="N297" s="231"/>
      <c r="O297" s="231"/>
      <c r="P297" s="231"/>
      <c r="Q297" s="231"/>
      <c r="R297" s="231"/>
      <c r="S297" s="231"/>
      <c r="T297" s="232"/>
      <c r="AT297" s="233" t="s">
        <v>127</v>
      </c>
      <c r="AU297" s="233" t="s">
        <v>81</v>
      </c>
      <c r="AV297" s="12" t="s">
        <v>81</v>
      </c>
      <c r="AW297" s="12" t="s">
        <v>32</v>
      </c>
      <c r="AX297" s="12" t="s">
        <v>71</v>
      </c>
      <c r="AY297" s="233" t="s">
        <v>118</v>
      </c>
    </row>
    <row r="298" s="13" customFormat="1">
      <c r="B298" s="234"/>
      <c r="C298" s="235"/>
      <c r="D298" s="214" t="s">
        <v>127</v>
      </c>
      <c r="E298" s="236" t="s">
        <v>1</v>
      </c>
      <c r="F298" s="237" t="s">
        <v>144</v>
      </c>
      <c r="G298" s="235"/>
      <c r="H298" s="238">
        <v>21.600000000000001</v>
      </c>
      <c r="I298" s="239"/>
      <c r="J298" s="235"/>
      <c r="K298" s="235"/>
      <c r="L298" s="240"/>
      <c r="M298" s="241"/>
      <c r="N298" s="242"/>
      <c r="O298" s="242"/>
      <c r="P298" s="242"/>
      <c r="Q298" s="242"/>
      <c r="R298" s="242"/>
      <c r="S298" s="242"/>
      <c r="T298" s="243"/>
      <c r="AT298" s="244" t="s">
        <v>127</v>
      </c>
      <c r="AU298" s="244" t="s">
        <v>81</v>
      </c>
      <c r="AV298" s="13" t="s">
        <v>125</v>
      </c>
      <c r="AW298" s="13" t="s">
        <v>32</v>
      </c>
      <c r="AX298" s="13" t="s">
        <v>79</v>
      </c>
      <c r="AY298" s="244" t="s">
        <v>118</v>
      </c>
    </row>
    <row r="299" s="1" customFormat="1" ht="16.5" customHeight="1">
      <c r="B299" s="37"/>
      <c r="C299" s="200" t="s">
        <v>422</v>
      </c>
      <c r="D299" s="200" t="s">
        <v>120</v>
      </c>
      <c r="E299" s="201" t="s">
        <v>423</v>
      </c>
      <c r="F299" s="202" t="s">
        <v>424</v>
      </c>
      <c r="G299" s="203" t="s">
        <v>208</v>
      </c>
      <c r="H299" s="204">
        <v>40</v>
      </c>
      <c r="I299" s="205"/>
      <c r="J299" s="206">
        <f>ROUND(I299*H299,2)</f>
        <v>0</v>
      </c>
      <c r="K299" s="202" t="s">
        <v>1</v>
      </c>
      <c r="L299" s="42"/>
      <c r="M299" s="207" t="s">
        <v>1</v>
      </c>
      <c r="N299" s="208" t="s">
        <v>42</v>
      </c>
      <c r="O299" s="78"/>
      <c r="P299" s="209">
        <f>O299*H299</f>
        <v>0</v>
      </c>
      <c r="Q299" s="209">
        <v>0.00012999999999999999</v>
      </c>
      <c r="R299" s="209">
        <f>Q299*H299</f>
        <v>0.0051999999999999998</v>
      </c>
      <c r="S299" s="209">
        <v>0</v>
      </c>
      <c r="T299" s="210">
        <f>S299*H299</f>
        <v>0</v>
      </c>
      <c r="AR299" s="16" t="s">
        <v>125</v>
      </c>
      <c r="AT299" s="16" t="s">
        <v>120</v>
      </c>
      <c r="AU299" s="16" t="s">
        <v>81</v>
      </c>
      <c r="AY299" s="16" t="s">
        <v>118</v>
      </c>
      <c r="BE299" s="211">
        <f>IF(N299="základní",J299,0)</f>
        <v>0</v>
      </c>
      <c r="BF299" s="211">
        <f>IF(N299="snížená",J299,0)</f>
        <v>0</v>
      </c>
      <c r="BG299" s="211">
        <f>IF(N299="zákl. přenesená",J299,0)</f>
        <v>0</v>
      </c>
      <c r="BH299" s="211">
        <f>IF(N299="sníž. přenesená",J299,0)</f>
        <v>0</v>
      </c>
      <c r="BI299" s="211">
        <f>IF(N299="nulová",J299,0)</f>
        <v>0</v>
      </c>
      <c r="BJ299" s="16" t="s">
        <v>79</v>
      </c>
      <c r="BK299" s="211">
        <f>ROUND(I299*H299,2)</f>
        <v>0</v>
      </c>
      <c r="BL299" s="16" t="s">
        <v>125</v>
      </c>
      <c r="BM299" s="16" t="s">
        <v>425</v>
      </c>
    </row>
    <row r="300" s="12" customFormat="1">
      <c r="B300" s="223"/>
      <c r="C300" s="224"/>
      <c r="D300" s="214" t="s">
        <v>127</v>
      </c>
      <c r="E300" s="225" t="s">
        <v>1</v>
      </c>
      <c r="F300" s="226" t="s">
        <v>408</v>
      </c>
      <c r="G300" s="224"/>
      <c r="H300" s="227">
        <v>40</v>
      </c>
      <c r="I300" s="228"/>
      <c r="J300" s="224"/>
      <c r="K300" s="224"/>
      <c r="L300" s="229"/>
      <c r="M300" s="230"/>
      <c r="N300" s="231"/>
      <c r="O300" s="231"/>
      <c r="P300" s="231"/>
      <c r="Q300" s="231"/>
      <c r="R300" s="231"/>
      <c r="S300" s="231"/>
      <c r="T300" s="232"/>
      <c r="AT300" s="233" t="s">
        <v>127</v>
      </c>
      <c r="AU300" s="233" t="s">
        <v>81</v>
      </c>
      <c r="AV300" s="12" t="s">
        <v>81</v>
      </c>
      <c r="AW300" s="12" t="s">
        <v>32</v>
      </c>
      <c r="AX300" s="12" t="s">
        <v>79</v>
      </c>
      <c r="AY300" s="233" t="s">
        <v>118</v>
      </c>
    </row>
    <row r="301" s="1" customFormat="1" ht="16.5" customHeight="1">
      <c r="B301" s="37"/>
      <c r="C301" s="200" t="s">
        <v>426</v>
      </c>
      <c r="D301" s="200" t="s">
        <v>120</v>
      </c>
      <c r="E301" s="201" t="s">
        <v>427</v>
      </c>
      <c r="F301" s="202" t="s">
        <v>428</v>
      </c>
      <c r="G301" s="203" t="s">
        <v>132</v>
      </c>
      <c r="H301" s="204">
        <v>22</v>
      </c>
      <c r="I301" s="205"/>
      <c r="J301" s="206">
        <f>ROUND(I301*H301,2)</f>
        <v>0</v>
      </c>
      <c r="K301" s="202" t="s">
        <v>124</v>
      </c>
      <c r="L301" s="42"/>
      <c r="M301" s="207" t="s">
        <v>1</v>
      </c>
      <c r="N301" s="208" t="s">
        <v>42</v>
      </c>
      <c r="O301" s="78"/>
      <c r="P301" s="209">
        <f>O301*H301</f>
        <v>0</v>
      </c>
      <c r="Q301" s="209">
        <v>3.0000000000000001E-05</v>
      </c>
      <c r="R301" s="209">
        <f>Q301*H301</f>
        <v>0.00066</v>
      </c>
      <c r="S301" s="209">
        <v>0</v>
      </c>
      <c r="T301" s="210">
        <f>S301*H301</f>
        <v>0</v>
      </c>
      <c r="AR301" s="16" t="s">
        <v>366</v>
      </c>
      <c r="AT301" s="16" t="s">
        <v>120</v>
      </c>
      <c r="AU301" s="16" t="s">
        <v>81</v>
      </c>
      <c r="AY301" s="16" t="s">
        <v>118</v>
      </c>
      <c r="BE301" s="211">
        <f>IF(N301="základní",J301,0)</f>
        <v>0</v>
      </c>
      <c r="BF301" s="211">
        <f>IF(N301="snížená",J301,0)</f>
        <v>0</v>
      </c>
      <c r="BG301" s="211">
        <f>IF(N301="zákl. přenesená",J301,0)</f>
        <v>0</v>
      </c>
      <c r="BH301" s="211">
        <f>IF(N301="sníž. přenesená",J301,0)</f>
        <v>0</v>
      </c>
      <c r="BI301" s="211">
        <f>IF(N301="nulová",J301,0)</f>
        <v>0</v>
      </c>
      <c r="BJ301" s="16" t="s">
        <v>79</v>
      </c>
      <c r="BK301" s="211">
        <f>ROUND(I301*H301,2)</f>
        <v>0</v>
      </c>
      <c r="BL301" s="16" t="s">
        <v>366</v>
      </c>
      <c r="BM301" s="16" t="s">
        <v>429</v>
      </c>
    </row>
    <row r="302" s="11" customFormat="1">
      <c r="B302" s="212"/>
      <c r="C302" s="213"/>
      <c r="D302" s="214" t="s">
        <v>127</v>
      </c>
      <c r="E302" s="215" t="s">
        <v>1</v>
      </c>
      <c r="F302" s="216" t="s">
        <v>430</v>
      </c>
      <c r="G302" s="213"/>
      <c r="H302" s="215" t="s">
        <v>1</v>
      </c>
      <c r="I302" s="217"/>
      <c r="J302" s="213"/>
      <c r="K302" s="213"/>
      <c r="L302" s="218"/>
      <c r="M302" s="219"/>
      <c r="N302" s="220"/>
      <c r="O302" s="220"/>
      <c r="P302" s="220"/>
      <c r="Q302" s="220"/>
      <c r="R302" s="220"/>
      <c r="S302" s="220"/>
      <c r="T302" s="221"/>
      <c r="AT302" s="222" t="s">
        <v>127</v>
      </c>
      <c r="AU302" s="222" t="s">
        <v>81</v>
      </c>
      <c r="AV302" s="11" t="s">
        <v>79</v>
      </c>
      <c r="AW302" s="11" t="s">
        <v>32</v>
      </c>
      <c r="AX302" s="11" t="s">
        <v>71</v>
      </c>
      <c r="AY302" s="222" t="s">
        <v>118</v>
      </c>
    </row>
    <row r="303" s="11" customFormat="1">
      <c r="B303" s="212"/>
      <c r="C303" s="213"/>
      <c r="D303" s="214" t="s">
        <v>127</v>
      </c>
      <c r="E303" s="215" t="s">
        <v>1</v>
      </c>
      <c r="F303" s="216" t="s">
        <v>431</v>
      </c>
      <c r="G303" s="213"/>
      <c r="H303" s="215" t="s">
        <v>1</v>
      </c>
      <c r="I303" s="217"/>
      <c r="J303" s="213"/>
      <c r="K303" s="213"/>
      <c r="L303" s="218"/>
      <c r="M303" s="219"/>
      <c r="N303" s="220"/>
      <c r="O303" s="220"/>
      <c r="P303" s="220"/>
      <c r="Q303" s="220"/>
      <c r="R303" s="220"/>
      <c r="S303" s="220"/>
      <c r="T303" s="221"/>
      <c r="AT303" s="222" t="s">
        <v>127</v>
      </c>
      <c r="AU303" s="222" t="s">
        <v>81</v>
      </c>
      <c r="AV303" s="11" t="s">
        <v>79</v>
      </c>
      <c r="AW303" s="11" t="s">
        <v>32</v>
      </c>
      <c r="AX303" s="11" t="s">
        <v>71</v>
      </c>
      <c r="AY303" s="222" t="s">
        <v>118</v>
      </c>
    </row>
    <row r="304" s="12" customFormat="1">
      <c r="B304" s="223"/>
      <c r="C304" s="224"/>
      <c r="D304" s="214" t="s">
        <v>127</v>
      </c>
      <c r="E304" s="225" t="s">
        <v>1</v>
      </c>
      <c r="F304" s="226" t="s">
        <v>393</v>
      </c>
      <c r="G304" s="224"/>
      <c r="H304" s="227">
        <v>22</v>
      </c>
      <c r="I304" s="228"/>
      <c r="J304" s="224"/>
      <c r="K304" s="224"/>
      <c r="L304" s="229"/>
      <c r="M304" s="230"/>
      <c r="N304" s="231"/>
      <c r="O304" s="231"/>
      <c r="P304" s="231"/>
      <c r="Q304" s="231"/>
      <c r="R304" s="231"/>
      <c r="S304" s="231"/>
      <c r="T304" s="232"/>
      <c r="AT304" s="233" t="s">
        <v>127</v>
      </c>
      <c r="AU304" s="233" t="s">
        <v>81</v>
      </c>
      <c r="AV304" s="12" t="s">
        <v>81</v>
      </c>
      <c r="AW304" s="12" t="s">
        <v>32</v>
      </c>
      <c r="AX304" s="12" t="s">
        <v>79</v>
      </c>
      <c r="AY304" s="233" t="s">
        <v>118</v>
      </c>
    </row>
    <row r="305" s="10" customFormat="1" ht="25.92" customHeight="1">
      <c r="B305" s="184"/>
      <c r="C305" s="185"/>
      <c r="D305" s="186" t="s">
        <v>70</v>
      </c>
      <c r="E305" s="187" t="s">
        <v>432</v>
      </c>
      <c r="F305" s="187" t="s">
        <v>433</v>
      </c>
      <c r="G305" s="185"/>
      <c r="H305" s="185"/>
      <c r="I305" s="188"/>
      <c r="J305" s="189">
        <f>BK305</f>
        <v>0</v>
      </c>
      <c r="K305" s="185"/>
      <c r="L305" s="190"/>
      <c r="M305" s="191"/>
      <c r="N305" s="192"/>
      <c r="O305" s="192"/>
      <c r="P305" s="193">
        <f>SUM(P306:P315)</f>
        <v>0</v>
      </c>
      <c r="Q305" s="192"/>
      <c r="R305" s="193">
        <f>SUM(R306:R315)</f>
        <v>0</v>
      </c>
      <c r="S305" s="192"/>
      <c r="T305" s="194">
        <f>SUM(T306:T315)</f>
        <v>0</v>
      </c>
      <c r="AR305" s="195" t="s">
        <v>153</v>
      </c>
      <c r="AT305" s="196" t="s">
        <v>70</v>
      </c>
      <c r="AU305" s="196" t="s">
        <v>71</v>
      </c>
      <c r="AY305" s="195" t="s">
        <v>118</v>
      </c>
      <c r="BK305" s="197">
        <f>SUM(BK306:BK315)</f>
        <v>0</v>
      </c>
    </row>
    <row r="306" s="1" customFormat="1" ht="16.5" customHeight="1">
      <c r="B306" s="37"/>
      <c r="C306" s="200" t="s">
        <v>434</v>
      </c>
      <c r="D306" s="200" t="s">
        <v>120</v>
      </c>
      <c r="E306" s="201" t="s">
        <v>435</v>
      </c>
      <c r="F306" s="202" t="s">
        <v>436</v>
      </c>
      <c r="G306" s="203" t="s">
        <v>437</v>
      </c>
      <c r="H306" s="204">
        <v>1</v>
      </c>
      <c r="I306" s="205"/>
      <c r="J306" s="206">
        <f>ROUND(I306*H306,2)</f>
        <v>0</v>
      </c>
      <c r="K306" s="202" t="s">
        <v>1</v>
      </c>
      <c r="L306" s="42"/>
      <c r="M306" s="207" t="s">
        <v>1</v>
      </c>
      <c r="N306" s="208" t="s">
        <v>42</v>
      </c>
      <c r="O306" s="78"/>
      <c r="P306" s="209">
        <f>O306*H306</f>
        <v>0</v>
      </c>
      <c r="Q306" s="209">
        <v>0</v>
      </c>
      <c r="R306" s="209">
        <f>Q306*H306</f>
        <v>0</v>
      </c>
      <c r="S306" s="209">
        <v>0</v>
      </c>
      <c r="T306" s="210">
        <f>S306*H306</f>
        <v>0</v>
      </c>
      <c r="AR306" s="16" t="s">
        <v>438</v>
      </c>
      <c r="AT306" s="16" t="s">
        <v>120</v>
      </c>
      <c r="AU306" s="16" t="s">
        <v>79</v>
      </c>
      <c r="AY306" s="16" t="s">
        <v>118</v>
      </c>
      <c r="BE306" s="211">
        <f>IF(N306="základní",J306,0)</f>
        <v>0</v>
      </c>
      <c r="BF306" s="211">
        <f>IF(N306="snížená",J306,0)</f>
        <v>0</v>
      </c>
      <c r="BG306" s="211">
        <f>IF(N306="zákl. přenesená",J306,0)</f>
        <v>0</v>
      </c>
      <c r="BH306" s="211">
        <f>IF(N306="sníž. přenesená",J306,0)</f>
        <v>0</v>
      </c>
      <c r="BI306" s="211">
        <f>IF(N306="nulová",J306,0)</f>
        <v>0</v>
      </c>
      <c r="BJ306" s="16" t="s">
        <v>79</v>
      </c>
      <c r="BK306" s="211">
        <f>ROUND(I306*H306,2)</f>
        <v>0</v>
      </c>
      <c r="BL306" s="16" t="s">
        <v>438</v>
      </c>
      <c r="BM306" s="16" t="s">
        <v>439</v>
      </c>
    </row>
    <row r="307" s="1" customFormat="1" ht="16.5" customHeight="1">
      <c r="B307" s="37"/>
      <c r="C307" s="200" t="s">
        <v>440</v>
      </c>
      <c r="D307" s="200" t="s">
        <v>120</v>
      </c>
      <c r="E307" s="201" t="s">
        <v>441</v>
      </c>
      <c r="F307" s="202" t="s">
        <v>442</v>
      </c>
      <c r="G307" s="203" t="s">
        <v>437</v>
      </c>
      <c r="H307" s="204">
        <v>1</v>
      </c>
      <c r="I307" s="205"/>
      <c r="J307" s="206">
        <f>ROUND(I307*H307,2)</f>
        <v>0</v>
      </c>
      <c r="K307" s="202" t="s">
        <v>1</v>
      </c>
      <c r="L307" s="42"/>
      <c r="M307" s="207" t="s">
        <v>1</v>
      </c>
      <c r="N307" s="208" t="s">
        <v>42</v>
      </c>
      <c r="O307" s="78"/>
      <c r="P307" s="209">
        <f>O307*H307</f>
        <v>0</v>
      </c>
      <c r="Q307" s="209">
        <v>0</v>
      </c>
      <c r="R307" s="209">
        <f>Q307*H307</f>
        <v>0</v>
      </c>
      <c r="S307" s="209">
        <v>0</v>
      </c>
      <c r="T307" s="210">
        <f>S307*H307</f>
        <v>0</v>
      </c>
      <c r="AR307" s="16" t="s">
        <v>438</v>
      </c>
      <c r="AT307" s="16" t="s">
        <v>120</v>
      </c>
      <c r="AU307" s="16" t="s">
        <v>79</v>
      </c>
      <c r="AY307" s="16" t="s">
        <v>118</v>
      </c>
      <c r="BE307" s="211">
        <f>IF(N307="základní",J307,0)</f>
        <v>0</v>
      </c>
      <c r="BF307" s="211">
        <f>IF(N307="snížená",J307,0)</f>
        <v>0</v>
      </c>
      <c r="BG307" s="211">
        <f>IF(N307="zákl. přenesená",J307,0)</f>
        <v>0</v>
      </c>
      <c r="BH307" s="211">
        <f>IF(N307="sníž. přenesená",J307,0)</f>
        <v>0</v>
      </c>
      <c r="BI307" s="211">
        <f>IF(N307="nulová",J307,0)</f>
        <v>0</v>
      </c>
      <c r="BJ307" s="16" t="s">
        <v>79</v>
      </c>
      <c r="BK307" s="211">
        <f>ROUND(I307*H307,2)</f>
        <v>0</v>
      </c>
      <c r="BL307" s="16" t="s">
        <v>438</v>
      </c>
      <c r="BM307" s="16" t="s">
        <v>443</v>
      </c>
    </row>
    <row r="308" s="1" customFormat="1" ht="16.5" customHeight="1">
      <c r="B308" s="37"/>
      <c r="C308" s="200" t="s">
        <v>444</v>
      </c>
      <c r="D308" s="200" t="s">
        <v>120</v>
      </c>
      <c r="E308" s="201" t="s">
        <v>445</v>
      </c>
      <c r="F308" s="202" t="s">
        <v>446</v>
      </c>
      <c r="G308" s="203" t="s">
        <v>437</v>
      </c>
      <c r="H308" s="204">
        <v>1</v>
      </c>
      <c r="I308" s="205"/>
      <c r="J308" s="206">
        <f>ROUND(I308*H308,2)</f>
        <v>0</v>
      </c>
      <c r="K308" s="202" t="s">
        <v>1</v>
      </c>
      <c r="L308" s="42"/>
      <c r="M308" s="207" t="s">
        <v>1</v>
      </c>
      <c r="N308" s="208" t="s">
        <v>42</v>
      </c>
      <c r="O308" s="78"/>
      <c r="P308" s="209">
        <f>O308*H308</f>
        <v>0</v>
      </c>
      <c r="Q308" s="209">
        <v>0</v>
      </c>
      <c r="R308" s="209">
        <f>Q308*H308</f>
        <v>0</v>
      </c>
      <c r="S308" s="209">
        <v>0</v>
      </c>
      <c r="T308" s="210">
        <f>S308*H308</f>
        <v>0</v>
      </c>
      <c r="AR308" s="16" t="s">
        <v>438</v>
      </c>
      <c r="AT308" s="16" t="s">
        <v>120</v>
      </c>
      <c r="AU308" s="16" t="s">
        <v>79</v>
      </c>
      <c r="AY308" s="16" t="s">
        <v>118</v>
      </c>
      <c r="BE308" s="211">
        <f>IF(N308="základní",J308,0)</f>
        <v>0</v>
      </c>
      <c r="BF308" s="211">
        <f>IF(N308="snížená",J308,0)</f>
        <v>0</v>
      </c>
      <c r="BG308" s="211">
        <f>IF(N308="zákl. přenesená",J308,0)</f>
        <v>0</v>
      </c>
      <c r="BH308" s="211">
        <f>IF(N308="sníž. přenesená",J308,0)</f>
        <v>0</v>
      </c>
      <c r="BI308" s="211">
        <f>IF(N308="nulová",J308,0)</f>
        <v>0</v>
      </c>
      <c r="BJ308" s="16" t="s">
        <v>79</v>
      </c>
      <c r="BK308" s="211">
        <f>ROUND(I308*H308,2)</f>
        <v>0</v>
      </c>
      <c r="BL308" s="16" t="s">
        <v>438</v>
      </c>
      <c r="BM308" s="16" t="s">
        <v>447</v>
      </c>
    </row>
    <row r="309" s="1" customFormat="1" ht="16.5" customHeight="1">
      <c r="B309" s="37"/>
      <c r="C309" s="200" t="s">
        <v>448</v>
      </c>
      <c r="D309" s="200" t="s">
        <v>120</v>
      </c>
      <c r="E309" s="201" t="s">
        <v>449</v>
      </c>
      <c r="F309" s="202" t="s">
        <v>450</v>
      </c>
      <c r="G309" s="203" t="s">
        <v>437</v>
      </c>
      <c r="H309" s="204">
        <v>1</v>
      </c>
      <c r="I309" s="205"/>
      <c r="J309" s="206">
        <f>ROUND(I309*H309,2)</f>
        <v>0</v>
      </c>
      <c r="K309" s="202" t="s">
        <v>1</v>
      </c>
      <c r="L309" s="42"/>
      <c r="M309" s="207" t="s">
        <v>1</v>
      </c>
      <c r="N309" s="208" t="s">
        <v>42</v>
      </c>
      <c r="O309" s="78"/>
      <c r="P309" s="209">
        <f>O309*H309</f>
        <v>0</v>
      </c>
      <c r="Q309" s="209">
        <v>0</v>
      </c>
      <c r="R309" s="209">
        <f>Q309*H309</f>
        <v>0</v>
      </c>
      <c r="S309" s="209">
        <v>0</v>
      </c>
      <c r="T309" s="210">
        <f>S309*H309</f>
        <v>0</v>
      </c>
      <c r="AR309" s="16" t="s">
        <v>438</v>
      </c>
      <c r="AT309" s="16" t="s">
        <v>120</v>
      </c>
      <c r="AU309" s="16" t="s">
        <v>79</v>
      </c>
      <c r="AY309" s="16" t="s">
        <v>118</v>
      </c>
      <c r="BE309" s="211">
        <f>IF(N309="základní",J309,0)</f>
        <v>0</v>
      </c>
      <c r="BF309" s="211">
        <f>IF(N309="snížená",J309,0)</f>
        <v>0</v>
      </c>
      <c r="BG309" s="211">
        <f>IF(N309="zákl. přenesená",J309,0)</f>
        <v>0</v>
      </c>
      <c r="BH309" s="211">
        <f>IF(N309="sníž. přenesená",J309,0)</f>
        <v>0</v>
      </c>
      <c r="BI309" s="211">
        <f>IF(N309="nulová",J309,0)</f>
        <v>0</v>
      </c>
      <c r="BJ309" s="16" t="s">
        <v>79</v>
      </c>
      <c r="BK309" s="211">
        <f>ROUND(I309*H309,2)</f>
        <v>0</v>
      </c>
      <c r="BL309" s="16" t="s">
        <v>438</v>
      </c>
      <c r="BM309" s="16" t="s">
        <v>451</v>
      </c>
    </row>
    <row r="310" s="1" customFormat="1" ht="22.5" customHeight="1">
      <c r="B310" s="37"/>
      <c r="C310" s="200" t="s">
        <v>452</v>
      </c>
      <c r="D310" s="200" t="s">
        <v>120</v>
      </c>
      <c r="E310" s="201" t="s">
        <v>453</v>
      </c>
      <c r="F310" s="202" t="s">
        <v>454</v>
      </c>
      <c r="G310" s="203" t="s">
        <v>437</v>
      </c>
      <c r="H310" s="204">
        <v>1</v>
      </c>
      <c r="I310" s="205"/>
      <c r="J310" s="206">
        <f>ROUND(I310*H310,2)</f>
        <v>0</v>
      </c>
      <c r="K310" s="202" t="s">
        <v>1</v>
      </c>
      <c r="L310" s="42"/>
      <c r="M310" s="207" t="s">
        <v>1</v>
      </c>
      <c r="N310" s="208" t="s">
        <v>42</v>
      </c>
      <c r="O310" s="78"/>
      <c r="P310" s="209">
        <f>O310*H310</f>
        <v>0</v>
      </c>
      <c r="Q310" s="209">
        <v>0</v>
      </c>
      <c r="R310" s="209">
        <f>Q310*H310</f>
        <v>0</v>
      </c>
      <c r="S310" s="209">
        <v>0</v>
      </c>
      <c r="T310" s="210">
        <f>S310*H310</f>
        <v>0</v>
      </c>
      <c r="AR310" s="16" t="s">
        <v>455</v>
      </c>
      <c r="AT310" s="16" t="s">
        <v>120</v>
      </c>
      <c r="AU310" s="16" t="s">
        <v>79</v>
      </c>
      <c r="AY310" s="16" t="s">
        <v>118</v>
      </c>
      <c r="BE310" s="211">
        <f>IF(N310="základní",J310,0)</f>
        <v>0</v>
      </c>
      <c r="BF310" s="211">
        <f>IF(N310="snížená",J310,0)</f>
        <v>0</v>
      </c>
      <c r="BG310" s="211">
        <f>IF(N310="zákl. přenesená",J310,0)</f>
        <v>0</v>
      </c>
      <c r="BH310" s="211">
        <f>IF(N310="sníž. přenesená",J310,0)</f>
        <v>0</v>
      </c>
      <c r="BI310" s="211">
        <f>IF(N310="nulová",J310,0)</f>
        <v>0</v>
      </c>
      <c r="BJ310" s="16" t="s">
        <v>79</v>
      </c>
      <c r="BK310" s="211">
        <f>ROUND(I310*H310,2)</f>
        <v>0</v>
      </c>
      <c r="BL310" s="16" t="s">
        <v>455</v>
      </c>
      <c r="BM310" s="16" t="s">
        <v>456</v>
      </c>
    </row>
    <row r="311" s="1" customFormat="1" ht="22.5" customHeight="1">
      <c r="B311" s="37"/>
      <c r="C311" s="200" t="s">
        <v>457</v>
      </c>
      <c r="D311" s="200" t="s">
        <v>120</v>
      </c>
      <c r="E311" s="201" t="s">
        <v>458</v>
      </c>
      <c r="F311" s="202" t="s">
        <v>459</v>
      </c>
      <c r="G311" s="203" t="s">
        <v>437</v>
      </c>
      <c r="H311" s="204">
        <v>1</v>
      </c>
      <c r="I311" s="205"/>
      <c r="J311" s="206">
        <f>ROUND(I311*H311,2)</f>
        <v>0</v>
      </c>
      <c r="K311" s="202" t="s">
        <v>1</v>
      </c>
      <c r="L311" s="42"/>
      <c r="M311" s="207" t="s">
        <v>1</v>
      </c>
      <c r="N311" s="208" t="s">
        <v>42</v>
      </c>
      <c r="O311" s="78"/>
      <c r="P311" s="209">
        <f>O311*H311</f>
        <v>0</v>
      </c>
      <c r="Q311" s="209">
        <v>0</v>
      </c>
      <c r="R311" s="209">
        <f>Q311*H311</f>
        <v>0</v>
      </c>
      <c r="S311" s="209">
        <v>0</v>
      </c>
      <c r="T311" s="210">
        <f>S311*H311</f>
        <v>0</v>
      </c>
      <c r="AR311" s="16" t="s">
        <v>455</v>
      </c>
      <c r="AT311" s="16" t="s">
        <v>120</v>
      </c>
      <c r="AU311" s="16" t="s">
        <v>79</v>
      </c>
      <c r="AY311" s="16" t="s">
        <v>118</v>
      </c>
      <c r="BE311" s="211">
        <f>IF(N311="základní",J311,0)</f>
        <v>0</v>
      </c>
      <c r="BF311" s="211">
        <f>IF(N311="snížená",J311,0)</f>
        <v>0</v>
      </c>
      <c r="BG311" s="211">
        <f>IF(N311="zákl. přenesená",J311,0)</f>
        <v>0</v>
      </c>
      <c r="BH311" s="211">
        <f>IF(N311="sníž. přenesená",J311,0)</f>
        <v>0</v>
      </c>
      <c r="BI311" s="211">
        <f>IF(N311="nulová",J311,0)</f>
        <v>0</v>
      </c>
      <c r="BJ311" s="16" t="s">
        <v>79</v>
      </c>
      <c r="BK311" s="211">
        <f>ROUND(I311*H311,2)</f>
        <v>0</v>
      </c>
      <c r="BL311" s="16" t="s">
        <v>455</v>
      </c>
      <c r="BM311" s="16" t="s">
        <v>460</v>
      </c>
    </row>
    <row r="312" s="1" customFormat="1" ht="16.5" customHeight="1">
      <c r="B312" s="37"/>
      <c r="C312" s="200" t="s">
        <v>461</v>
      </c>
      <c r="D312" s="200" t="s">
        <v>120</v>
      </c>
      <c r="E312" s="201" t="s">
        <v>462</v>
      </c>
      <c r="F312" s="202" t="s">
        <v>463</v>
      </c>
      <c r="G312" s="203" t="s">
        <v>437</v>
      </c>
      <c r="H312" s="204">
        <v>1</v>
      </c>
      <c r="I312" s="205"/>
      <c r="J312" s="206">
        <f>ROUND(I312*H312,2)</f>
        <v>0</v>
      </c>
      <c r="K312" s="202" t="s">
        <v>124</v>
      </c>
      <c r="L312" s="42"/>
      <c r="M312" s="207" t="s">
        <v>1</v>
      </c>
      <c r="N312" s="208" t="s">
        <v>42</v>
      </c>
      <c r="O312" s="78"/>
      <c r="P312" s="209">
        <f>O312*H312</f>
        <v>0</v>
      </c>
      <c r="Q312" s="209">
        <v>0</v>
      </c>
      <c r="R312" s="209">
        <f>Q312*H312</f>
        <v>0</v>
      </c>
      <c r="S312" s="209">
        <v>0</v>
      </c>
      <c r="T312" s="210">
        <f>S312*H312</f>
        <v>0</v>
      </c>
      <c r="AR312" s="16" t="s">
        <v>438</v>
      </c>
      <c r="AT312" s="16" t="s">
        <v>120</v>
      </c>
      <c r="AU312" s="16" t="s">
        <v>79</v>
      </c>
      <c r="AY312" s="16" t="s">
        <v>118</v>
      </c>
      <c r="BE312" s="211">
        <f>IF(N312="základní",J312,0)</f>
        <v>0</v>
      </c>
      <c r="BF312" s="211">
        <f>IF(N312="snížená",J312,0)</f>
        <v>0</v>
      </c>
      <c r="BG312" s="211">
        <f>IF(N312="zákl. přenesená",J312,0)</f>
        <v>0</v>
      </c>
      <c r="BH312" s="211">
        <f>IF(N312="sníž. přenesená",J312,0)</f>
        <v>0</v>
      </c>
      <c r="BI312" s="211">
        <f>IF(N312="nulová",J312,0)</f>
        <v>0</v>
      </c>
      <c r="BJ312" s="16" t="s">
        <v>79</v>
      </c>
      <c r="BK312" s="211">
        <f>ROUND(I312*H312,2)</f>
        <v>0</v>
      </c>
      <c r="BL312" s="16" t="s">
        <v>438</v>
      </c>
      <c r="BM312" s="16" t="s">
        <v>464</v>
      </c>
    </row>
    <row r="313" s="1" customFormat="1" ht="16.5" customHeight="1">
      <c r="B313" s="37"/>
      <c r="C313" s="200" t="s">
        <v>465</v>
      </c>
      <c r="D313" s="200" t="s">
        <v>120</v>
      </c>
      <c r="E313" s="201" t="s">
        <v>466</v>
      </c>
      <c r="F313" s="202" t="s">
        <v>467</v>
      </c>
      <c r="G313" s="203" t="s">
        <v>437</v>
      </c>
      <c r="H313" s="204">
        <v>1</v>
      </c>
      <c r="I313" s="205"/>
      <c r="J313" s="206">
        <f>ROUND(I313*H313,2)</f>
        <v>0</v>
      </c>
      <c r="K313" s="202" t="s">
        <v>1</v>
      </c>
      <c r="L313" s="42"/>
      <c r="M313" s="207" t="s">
        <v>1</v>
      </c>
      <c r="N313" s="208" t="s">
        <v>42</v>
      </c>
      <c r="O313" s="78"/>
      <c r="P313" s="209">
        <f>O313*H313</f>
        <v>0</v>
      </c>
      <c r="Q313" s="209">
        <v>0</v>
      </c>
      <c r="R313" s="209">
        <f>Q313*H313</f>
        <v>0</v>
      </c>
      <c r="S313" s="209">
        <v>0</v>
      </c>
      <c r="T313" s="210">
        <f>S313*H313</f>
        <v>0</v>
      </c>
      <c r="AR313" s="16" t="s">
        <v>438</v>
      </c>
      <c r="AT313" s="16" t="s">
        <v>120</v>
      </c>
      <c r="AU313" s="16" t="s">
        <v>79</v>
      </c>
      <c r="AY313" s="16" t="s">
        <v>118</v>
      </c>
      <c r="BE313" s="211">
        <f>IF(N313="základní",J313,0)</f>
        <v>0</v>
      </c>
      <c r="BF313" s="211">
        <f>IF(N313="snížená",J313,0)</f>
        <v>0</v>
      </c>
      <c r="BG313" s="211">
        <f>IF(N313="zákl. přenesená",J313,0)</f>
        <v>0</v>
      </c>
      <c r="BH313" s="211">
        <f>IF(N313="sníž. přenesená",J313,0)</f>
        <v>0</v>
      </c>
      <c r="BI313" s="211">
        <f>IF(N313="nulová",J313,0)</f>
        <v>0</v>
      </c>
      <c r="BJ313" s="16" t="s">
        <v>79</v>
      </c>
      <c r="BK313" s="211">
        <f>ROUND(I313*H313,2)</f>
        <v>0</v>
      </c>
      <c r="BL313" s="16" t="s">
        <v>438</v>
      </c>
      <c r="BM313" s="16" t="s">
        <v>468</v>
      </c>
    </row>
    <row r="314" s="1" customFormat="1" ht="16.5" customHeight="1">
      <c r="B314" s="37"/>
      <c r="C314" s="200" t="s">
        <v>469</v>
      </c>
      <c r="D314" s="200" t="s">
        <v>120</v>
      </c>
      <c r="E314" s="201" t="s">
        <v>470</v>
      </c>
      <c r="F314" s="202" t="s">
        <v>471</v>
      </c>
      <c r="G314" s="203" t="s">
        <v>437</v>
      </c>
      <c r="H314" s="204">
        <v>1</v>
      </c>
      <c r="I314" s="205"/>
      <c r="J314" s="206">
        <f>ROUND(I314*H314,2)</f>
        <v>0</v>
      </c>
      <c r="K314" s="202" t="s">
        <v>1</v>
      </c>
      <c r="L314" s="42"/>
      <c r="M314" s="207" t="s">
        <v>1</v>
      </c>
      <c r="N314" s="208" t="s">
        <v>42</v>
      </c>
      <c r="O314" s="78"/>
      <c r="P314" s="209">
        <f>O314*H314</f>
        <v>0</v>
      </c>
      <c r="Q314" s="209">
        <v>0</v>
      </c>
      <c r="R314" s="209">
        <f>Q314*H314</f>
        <v>0</v>
      </c>
      <c r="S314" s="209">
        <v>0</v>
      </c>
      <c r="T314" s="210">
        <f>S314*H314</f>
        <v>0</v>
      </c>
      <c r="AR314" s="16" t="s">
        <v>438</v>
      </c>
      <c r="AT314" s="16" t="s">
        <v>120</v>
      </c>
      <c r="AU314" s="16" t="s">
        <v>79</v>
      </c>
      <c r="AY314" s="16" t="s">
        <v>118</v>
      </c>
      <c r="BE314" s="211">
        <f>IF(N314="základní",J314,0)</f>
        <v>0</v>
      </c>
      <c r="BF314" s="211">
        <f>IF(N314="snížená",J314,0)</f>
        <v>0</v>
      </c>
      <c r="BG314" s="211">
        <f>IF(N314="zákl. přenesená",J314,0)</f>
        <v>0</v>
      </c>
      <c r="BH314" s="211">
        <f>IF(N314="sníž. přenesená",J314,0)</f>
        <v>0</v>
      </c>
      <c r="BI314" s="211">
        <f>IF(N314="nulová",J314,0)</f>
        <v>0</v>
      </c>
      <c r="BJ314" s="16" t="s">
        <v>79</v>
      </c>
      <c r="BK314" s="211">
        <f>ROUND(I314*H314,2)</f>
        <v>0</v>
      </c>
      <c r="BL314" s="16" t="s">
        <v>438</v>
      </c>
      <c r="BM314" s="16" t="s">
        <v>472</v>
      </c>
    </row>
    <row r="315" s="1" customFormat="1" ht="16.5" customHeight="1">
      <c r="B315" s="37"/>
      <c r="C315" s="200" t="s">
        <v>473</v>
      </c>
      <c r="D315" s="200" t="s">
        <v>120</v>
      </c>
      <c r="E315" s="201" t="s">
        <v>474</v>
      </c>
      <c r="F315" s="202" t="s">
        <v>475</v>
      </c>
      <c r="G315" s="203" t="s">
        <v>437</v>
      </c>
      <c r="H315" s="204">
        <v>1</v>
      </c>
      <c r="I315" s="205"/>
      <c r="J315" s="206">
        <f>ROUND(I315*H315,2)</f>
        <v>0</v>
      </c>
      <c r="K315" s="202" t="s">
        <v>1</v>
      </c>
      <c r="L315" s="42"/>
      <c r="M315" s="266" t="s">
        <v>1</v>
      </c>
      <c r="N315" s="267" t="s">
        <v>42</v>
      </c>
      <c r="O315" s="268"/>
      <c r="P315" s="269">
        <f>O315*H315</f>
        <v>0</v>
      </c>
      <c r="Q315" s="269">
        <v>0</v>
      </c>
      <c r="R315" s="269">
        <f>Q315*H315</f>
        <v>0</v>
      </c>
      <c r="S315" s="269">
        <v>0</v>
      </c>
      <c r="T315" s="270">
        <f>S315*H315</f>
        <v>0</v>
      </c>
      <c r="AR315" s="16" t="s">
        <v>438</v>
      </c>
      <c r="AT315" s="16" t="s">
        <v>120</v>
      </c>
      <c r="AU315" s="16" t="s">
        <v>79</v>
      </c>
      <c r="AY315" s="16" t="s">
        <v>118</v>
      </c>
      <c r="BE315" s="211">
        <f>IF(N315="základní",J315,0)</f>
        <v>0</v>
      </c>
      <c r="BF315" s="211">
        <f>IF(N315="snížená",J315,0)</f>
        <v>0</v>
      </c>
      <c r="BG315" s="211">
        <f>IF(N315="zákl. přenesená",J315,0)</f>
        <v>0</v>
      </c>
      <c r="BH315" s="211">
        <f>IF(N315="sníž. přenesená",J315,0)</f>
        <v>0</v>
      </c>
      <c r="BI315" s="211">
        <f>IF(N315="nulová",J315,0)</f>
        <v>0</v>
      </c>
      <c r="BJ315" s="16" t="s">
        <v>79</v>
      </c>
      <c r="BK315" s="211">
        <f>ROUND(I315*H315,2)</f>
        <v>0</v>
      </c>
      <c r="BL315" s="16" t="s">
        <v>438</v>
      </c>
      <c r="BM315" s="16" t="s">
        <v>476</v>
      </c>
    </row>
    <row r="316" s="1" customFormat="1" ht="6.96" customHeight="1">
      <c r="B316" s="56"/>
      <c r="C316" s="57"/>
      <c r="D316" s="57"/>
      <c r="E316" s="57"/>
      <c r="F316" s="57"/>
      <c r="G316" s="57"/>
      <c r="H316" s="57"/>
      <c r="I316" s="150"/>
      <c r="J316" s="57"/>
      <c r="K316" s="57"/>
      <c r="L316" s="42"/>
    </row>
  </sheetData>
  <sheetProtection sheet="1" autoFilter="0" formatColumns="0" formatRows="0" objects="1" scenarios="1" spinCount="100000" saltValue="1TTQGz4UDzZU0XHLedlU+wMBujb6FJXroMbcGMG0nbN0VBADOXAd/Aid01rsQ+3j5vKln5WHdzFvOMo+Rv2AAQ==" hashValue="3gdbY60Cu1nKxVnf91vHGrzo6aNCH784b/SCpIpLo5fbMBrQVux78XtG7UMvRbJ7zLYVKTKGL6paaJCVdnHssA==" algorithmName="SHA-512" password="CC35"/>
  <autoFilter ref="C90:K315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SN-PC\SN</dc:creator>
  <cp:lastModifiedBy>SN-PC\SN</cp:lastModifiedBy>
  <dcterms:created xsi:type="dcterms:W3CDTF">2019-03-19T14:00:01Z</dcterms:created>
  <dcterms:modified xsi:type="dcterms:W3CDTF">2019-03-19T14:00:03Z</dcterms:modified>
</cp:coreProperties>
</file>